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0" windowWidth="5865" windowHeight="3735" tabRatio="890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àfic class. 34" sheetId="8" r:id="rId8"/>
    <sheet name="Classificacions" sheetId="9" r:id="rId9"/>
    <sheet name="Gols marcats per quarts" sheetId="10" r:id="rId10"/>
    <sheet name="Gols encaixats per quarts" sheetId="11" r:id="rId11"/>
    <sheet name="Gols marcats per parts" sheetId="12" r:id="rId12"/>
    <sheet name="Gols marcats per terços" sheetId="13" r:id="rId13"/>
    <sheet name="Gols encaixats per parts" sheetId="14" r:id="rId14"/>
    <sheet name="Gols encaixats per terços" sheetId="15" r:id="rId15"/>
    <sheet name="Gràfic class.38" sheetId="16" state="hidden" r:id="rId16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<sst xmlns="http://schemas.openxmlformats.org/spreadsheetml/2006/main" count="1799" uniqueCount="157">
  <si>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</si>
  <si>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</si>
  <si>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</si>
  <si>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</si>
  <si>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</si>
  <si>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</si>
  <si>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</si>
  <si>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</si>
  <si>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</si>
  <si>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</si>
  <si>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</si>
  <si>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</si>
  <si>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</si>
  <si>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</si>
  <si>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</si>
  <si>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</si>
  <si>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</si>
  <si>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</si>
  <si>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</si>
  <si>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</si>
  <si>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</si>
  <si>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</si>
  <si>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</si>
  <si>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</si>
  <si>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</si>
  <si>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</si>
  <si>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</si>
  <si>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</si>
  <si>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</si>
  <si>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</si>
  <si>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</si>
  <si>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</si>
  <si>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</si>
  <si>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</si>
  <si>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</si>
  <si>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</si>
  <si>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</si>
  <si>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</si>
  <si>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</si>
  <si>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</si>
  <si>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</si>
  <si>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</si>
  <si>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</si>
  <si>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</si>
  <si>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</si>
  <si>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>CERVERÓ</t>
  </si>
  <si>
    <t>MÀXIM</t>
  </si>
  <si>
    <t>SEGUÍ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</si>
  <si>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</si>
  <si>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</si>
  <si>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</si>
  <si>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</si>
  <si>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</si>
  <si>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</si>
  <si>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</si>
  <si>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</si>
  <si>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</si>
  <si>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</si>
  <si>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ROCH</t>
  </si>
  <si>
    <t>ÀNGEL</t>
  </si>
  <si>
    <t>POZUELO</t>
  </si>
  <si>
    <t>CASTAÑO</t>
  </si>
  <si>
    <t>CRISTIAN MNEZ.</t>
  </si>
  <si>
    <t>FAJARDO</t>
  </si>
  <si>
    <t>JUANJO</t>
  </si>
  <si>
    <t>MIGUEL</t>
  </si>
  <si>
    <t>SOLVES</t>
  </si>
  <si>
    <t>VAYÀ</t>
  </si>
  <si>
    <t>GOIG</t>
  </si>
  <si>
    <t>IBÁÑEZ</t>
  </si>
  <si>
    <t>LAFORA</t>
  </si>
  <si>
    <t>MEJI</t>
  </si>
  <si>
    <t>PEDRO</t>
  </si>
  <si>
    <t>RICKI</t>
  </si>
  <si>
    <t>SARRIÓN</t>
  </si>
  <si>
    <t>ZORNOZA</t>
  </si>
  <si>
    <t>CABANILLAS</t>
  </si>
  <si>
    <t>CRISTIAN</t>
  </si>
  <si>
    <t>JUANLU</t>
  </si>
  <si>
    <t>MARC</t>
  </si>
  <si>
    <t>ÓSCAR</t>
  </si>
  <si>
    <t>ROMERO</t>
  </si>
  <si>
    <t>Sueca</t>
  </si>
  <si>
    <t>Parreta</t>
  </si>
  <si>
    <t>Paiporta</t>
  </si>
  <si>
    <t>Torrent</t>
  </si>
  <si>
    <t>B. Llum</t>
  </si>
  <si>
    <t>1-2</t>
  </si>
  <si>
    <t>3-1</t>
  </si>
  <si>
    <t>0-1</t>
  </si>
  <si>
    <t>T</t>
  </si>
  <si>
    <t>C</t>
  </si>
  <si>
    <t>DT</t>
  </si>
  <si>
    <t>L</t>
  </si>
  <si>
    <t>S</t>
  </si>
  <si>
    <t xml:space="preserve"> </t>
  </si>
  <si>
    <t>E</t>
  </si>
  <si>
    <t>I</t>
  </si>
  <si>
    <t>Sedaví</t>
  </si>
  <si>
    <t>Pobla Llarga</t>
  </si>
  <si>
    <t>Silla</t>
  </si>
  <si>
    <t>Tavernes</t>
  </si>
  <si>
    <t>Discóbolo</t>
  </si>
  <si>
    <t>Benifaió</t>
  </si>
  <si>
    <t>Enguera</t>
  </si>
  <si>
    <t>Carcaixent</t>
  </si>
  <si>
    <t>Guadassuar</t>
  </si>
  <si>
    <t>Olímpic Xàtiva</t>
  </si>
  <si>
    <t>Alberic</t>
  </si>
  <si>
    <t>Canals</t>
  </si>
  <si>
    <t>2-2</t>
  </si>
  <si>
    <t>B</t>
  </si>
  <si>
    <t>3-2</t>
  </si>
  <si>
    <t>1-0</t>
  </si>
  <si>
    <t>1-1</t>
  </si>
  <si>
    <t>0-2</t>
  </si>
  <si>
    <t>BURGUETE</t>
  </si>
  <si>
    <t>NA</t>
  </si>
  <si>
    <t>VICENT</t>
  </si>
  <si>
    <t>0-0</t>
  </si>
  <si>
    <t>Porter</t>
  </si>
  <si>
    <t>Central</t>
  </si>
  <si>
    <t>Lat.esq.</t>
  </si>
  <si>
    <t>Lat.dret</t>
  </si>
  <si>
    <t>Migcentre</t>
  </si>
  <si>
    <t>Lat.int dret</t>
  </si>
  <si>
    <t>Mig def.</t>
  </si>
  <si>
    <t>Int dret</t>
  </si>
  <si>
    <t>Mitjapunta</t>
  </si>
  <si>
    <t>Mig org.</t>
  </si>
  <si>
    <t>Cent.-mig</t>
  </si>
  <si>
    <t>Davanter</t>
  </si>
  <si>
    <t>Int.esq-dav</t>
  </si>
  <si>
    <t>Int-dav.</t>
  </si>
  <si>
    <t>Int.dret-dav</t>
  </si>
  <si>
    <t>Entrenador</t>
  </si>
  <si>
    <t>2n entr.</t>
  </si>
  <si>
    <t>Delegat</t>
  </si>
  <si>
    <t>Massatg.</t>
  </si>
  <si>
    <t>4-1</t>
  </si>
  <si>
    <t>3-0</t>
  </si>
  <si>
    <t>SOLAZ</t>
  </si>
  <si>
    <t>4-0</t>
  </si>
  <si>
    <t>R</t>
  </si>
  <si>
    <t>2-1</t>
  </si>
  <si>
    <t>JAIME</t>
  </si>
  <si>
    <t>5-0</t>
  </si>
  <si>
    <t>AITOR</t>
  </si>
  <si>
    <t>RAFA NAVARRO</t>
  </si>
  <si>
    <t>JAVI Gª</t>
  </si>
  <si>
    <t>JOSÉ ENRIQUE</t>
  </si>
  <si>
    <t>CÉSAR CUESTA</t>
  </si>
  <si>
    <t>2-0</t>
  </si>
  <si>
    <t>ADRIÁN</t>
  </si>
  <si>
    <t>SANSA</t>
  </si>
  <si>
    <t xml:space="preserve">BORO </t>
  </si>
  <si>
    <t>ÀLEX REDONDO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</si>
</sst>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b/>
      <u val="single"/>
      <sz val="12.75"/>
      <color indexed="8"/>
      <name val="Arial"/>
      <family val="0"/>
    </font>
    <font>
      <sz val="10.35"/>
      <color indexed="8"/>
      <name val="Arial"/>
      <family val="0"/>
    </font>
    <font>
      <sz val="14.5"/>
      <color indexed="8"/>
      <name val="Arial"/>
      <family val="0"/>
    </font>
    <font>
      <b/>
      <u val="single"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double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n"/>
    </border>
    <border>
      <left style="thick"/>
      <right style="thin"/>
      <top style="thick"/>
      <bottom style="thin"/>
    </border>
    <border>
      <left style="double"/>
      <right style="double"/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textRotation="90"/>
    </xf>
    <xf numFmtId="0" fontId="0" fillId="0" borderId="5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3" xfId="0" applyFont="1" applyFill="1" applyBorder="1" applyAlignment="1">
      <alignment horizontal="center"/>
    </xf>
    <xf numFmtId="0" fontId="7" fillId="0" borderId="54" xfId="53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58" xfId="0" applyNumberFormat="1" applyFill="1" applyBorder="1" applyAlignment="1">
      <alignment horizontal="center" textRotation="90"/>
    </xf>
    <xf numFmtId="49" fontId="0" fillId="0" borderId="59" xfId="0" applyNumberFormat="1" applyFill="1" applyBorder="1" applyAlignment="1">
      <alignment horizontal="center" textRotation="90"/>
    </xf>
    <xf numFmtId="49" fontId="0" fillId="0" borderId="60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30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textRotation="90"/>
    </xf>
    <xf numFmtId="49" fontId="0" fillId="0" borderId="0" xfId="0" applyNumberFormat="1" applyFill="1" applyAlignment="1">
      <alignment horizontal="center" textRotation="90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63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0" xfId="0" applyFont="1" applyFill="1" applyAlignment="1">
      <alignment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7" fillId="0" borderId="56" xfId="53" applyFont="1" applyFill="1" applyBorder="1" applyAlignment="1">
      <alignment horizontal="center" wrapText="1"/>
      <protection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1" fillId="0" borderId="51" xfId="0" applyFont="1" applyFill="1" applyBorder="1" applyAlignment="1">
      <alignment horizontal="center" textRotation="90"/>
    </xf>
    <xf numFmtId="0" fontId="0" fillId="34" borderId="14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 textRotation="90"/>
    </xf>
    <xf numFmtId="0" fontId="7" fillId="35" borderId="71" xfId="53" applyFont="1" applyFill="1" applyBorder="1" applyAlignment="1">
      <alignment horizontal="center" wrapText="1"/>
      <protection/>
    </xf>
    <xf numFmtId="0" fontId="0" fillId="35" borderId="72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180" fontId="0" fillId="35" borderId="14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 quotePrefix="1">
      <alignment horizontal="center"/>
    </xf>
    <xf numFmtId="0" fontId="0" fillId="35" borderId="53" xfId="0" applyFont="1" applyFill="1" applyBorder="1" applyAlignment="1">
      <alignment horizontal="center"/>
    </xf>
    <xf numFmtId="0" fontId="0" fillId="35" borderId="63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6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7" fillId="35" borderId="56" xfId="53" applyFont="1" applyFill="1" applyBorder="1" applyAlignment="1">
      <alignment horizontal="center" wrapText="1"/>
      <protection/>
    </xf>
    <xf numFmtId="0" fontId="0" fillId="35" borderId="55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63" xfId="0" applyFont="1" applyFill="1" applyBorder="1" applyAlignment="1">
      <alignment/>
    </xf>
    <xf numFmtId="0" fontId="0" fillId="35" borderId="34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0" fillId="35" borderId="73" xfId="0" applyFont="1" applyFill="1" applyBorder="1" applyAlignment="1">
      <alignment horizontal="center"/>
    </xf>
    <xf numFmtId="0" fontId="0" fillId="35" borderId="74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80" fontId="0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 quotePrefix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67" xfId="0" applyFont="1" applyFill="1" applyBorder="1" applyAlignment="1">
      <alignment horizontal="center"/>
    </xf>
    <xf numFmtId="0" fontId="0" fillId="35" borderId="75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textRotation="90"/>
    </xf>
    <xf numFmtId="0" fontId="0" fillId="39" borderId="1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6" fillId="40" borderId="14" xfId="0" applyFont="1" applyFill="1" applyBorder="1" applyAlignment="1">
      <alignment horizontal="center"/>
    </xf>
    <xf numFmtId="0" fontId="7" fillId="35" borderId="56" xfId="53" applyFont="1" applyFill="1" applyBorder="1" applyAlignment="1">
      <alignment horizontal="center" wrapText="1"/>
      <protection/>
    </xf>
    <xf numFmtId="0" fontId="1" fillId="0" borderId="62" xfId="0" applyFont="1" applyFill="1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1" fillId="0" borderId="63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Classificacions!$B$2:$AI$2</c:f>
              <c:numCache>
                <c:ptCount val="34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</c:numCache>
            </c:numRef>
          </c:val>
          <c:smooth val="0"/>
        </c:ser>
        <c:marker val="1"/>
        <c:axId val="55158477"/>
        <c:axId val="26664246"/>
      </c:lineChart>
      <c:catAx>
        <c:axId val="5515847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4246"/>
        <c:crosses val="autoZero"/>
        <c:auto val="1"/>
        <c:lblOffset val="100"/>
        <c:tickLblSkip val="1"/>
        <c:noMultiLvlLbl val="0"/>
      </c:catAx>
      <c:valAx>
        <c:axId val="26664246"/>
        <c:scaling>
          <c:orientation val="maxMin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8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49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22325"/>
          <c:w val="0.7452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marcats'!$B$44,'Gols marcats'!$D$44,'Gols marcats'!$F$44,'Gols marcats'!$H$44,'Gols marcats'!$J$44,'Gols marcats'!$L$44)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marcats'!$B$45,'Gols marcats'!$D$45,'Gols marcats'!$F$45,'Gols marcats'!$H$45,'Gols marcats'!$J$45,'Gols marcats'!$L$45)</c:f>
              <c:numCache>
                <c:ptCount val="6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</c:ser>
        <c:axId val="38651623"/>
        <c:axId val="12320288"/>
      </c:barChart>
      <c:catAx>
        <c:axId val="38651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0288"/>
        <c:crosses val="autoZero"/>
        <c:auto val="1"/>
        <c:lblOffset val="100"/>
        <c:tickLblSkip val="1"/>
        <c:noMultiLvlLbl val="0"/>
      </c:catAx>
      <c:valAx>
        <c:axId val="1232028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1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8925"/>
          <c:w val="0.11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63"/>
          <c:w val="0.775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encaixats'!$B$44,'Gols encaixats'!$D$44,'Gols encaixats'!$F$44,'Gols encaixats'!$H$44,'Gols encaixats'!$J$44,'Gols encaixats'!$L$44)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encaixats'!$B$45,'Gols encaixats'!$D$45,'Gols encaixats'!$F$45,'Gols encaixats'!$H$45,'Gols encaixats'!$J$45,'Gols encaixats'!$L$45)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axId val="43773729"/>
        <c:axId val="58419242"/>
      </c:barChart>
      <c:catAx>
        <c:axId val="43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9242"/>
        <c:crosses val="autoZero"/>
        <c:auto val="1"/>
        <c:lblOffset val="100"/>
        <c:tickLblSkip val="1"/>
        <c:noMultiLvlLbl val="0"/>
      </c:catAx>
      <c:valAx>
        <c:axId val="5841924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3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marcats'!$B$47,'Gols marcats'!$C$47)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marcats'!$B$48,'Gols marcats'!$C$48)</c:f>
              <c:numCache>
                <c:ptCount val="2"/>
                <c:pt idx="0">
                  <c:v>27</c:v>
                </c:pt>
                <c:pt idx="1">
                  <c:v>22</c:v>
                </c:pt>
              </c:numCache>
            </c:numRef>
          </c:val>
        </c:ser>
        <c:axId val="56011131"/>
        <c:axId val="34338132"/>
      </c:bar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8132"/>
        <c:crosses val="autoZero"/>
        <c:auto val="1"/>
        <c:lblOffset val="100"/>
        <c:tickLblSkip val="1"/>
        <c:noMultiLvlLbl val="0"/>
      </c:catAx>
      <c:valAx>
        <c:axId val="34338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marcats'!$E$48:$G$48</c:f>
              <c:numCache>
                <c:ptCount val="3"/>
                <c:pt idx="0">
                  <c:v>14</c:v>
                </c:pt>
                <c:pt idx="1">
                  <c:v>17</c:v>
                </c:pt>
                <c:pt idx="2">
                  <c:v>18</c:v>
                </c:pt>
              </c:numCache>
            </c:numRef>
          </c:val>
        </c:ser>
        <c:axId val="40607733"/>
        <c:axId val="29925278"/>
      </c:bar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5278"/>
        <c:crosses val="autoZero"/>
        <c:auto val="1"/>
        <c:lblOffset val="100"/>
        <c:tickLblSkip val="1"/>
        <c:noMultiLvlLbl val="0"/>
      </c:catAx>
      <c:valAx>
        <c:axId val="29925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07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encaixats'!$B$47:$C$47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encaixats'!$B$48:$C$48</c:f>
              <c:numCache>
                <c:ptCount val="2"/>
                <c:pt idx="0">
                  <c:v>15</c:v>
                </c:pt>
                <c:pt idx="1">
                  <c:v>16</c:v>
                </c:pt>
              </c:numCache>
            </c:numRef>
          </c:val>
        </c:ser>
        <c:axId val="892047"/>
        <c:axId val="8028424"/>
      </c:barChart>
      <c:catAx>
        <c:axId val="89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8424"/>
        <c:crosses val="autoZero"/>
        <c:auto val="1"/>
        <c:lblOffset val="100"/>
        <c:tickLblSkip val="1"/>
        <c:noMultiLvlLbl val="0"/>
      </c:catAx>
      <c:valAx>
        <c:axId val="802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0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encaixats'!$E$48:$G$48</c:f>
              <c:numCache>
                <c:ptCount val="3"/>
                <c:pt idx="0">
                  <c:v>11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</c:ser>
        <c:axId val="5146953"/>
        <c:axId val="46322578"/>
      </c:barChart>
      <c:catAx>
        <c:axId val="514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</c:numCache>
            </c:numRef>
          </c:val>
          <c:smooth val="0"/>
        </c:ser>
        <c:marker val="1"/>
        <c:axId val="14250019"/>
        <c:axId val="61141308"/>
      </c:lineChart>
      <c:catAx>
        <c:axId val="1425001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1308"/>
        <c:crossesAt val="1"/>
        <c:auto val="1"/>
        <c:lblOffset val="100"/>
        <c:tickLblSkip val="1"/>
        <c:noMultiLvlLbl val="0"/>
      </c:catAx>
      <c:valAx>
        <c:axId val="61141308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00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282"/>
  <sheetViews>
    <sheetView tabSelected="1" zoomScale="85" zoomScaleNormal="85" zoomScalePageLayoutView="0" workbookViewId="0" topLeftCell="A4">
      <pane xSplit="1" topLeftCell="AI1" activePane="topRight" state="frozen"/>
      <selection pane="topLeft" activeCell="A8" sqref="A8"/>
      <selection pane="topRight" activeCell="BM30" sqref="BM30"/>
    </sheetView>
  </sheetViews>
  <sheetFormatPr defaultColWidth="11.421875" defaultRowHeight="12.75"/>
  <cols>
    <col min="1" max="1" width="16.7109375" style="77" customWidth="1"/>
    <col min="2" max="2" width="9.57421875" style="2" customWidth="1"/>
    <col min="3" max="8" width="4.28125" style="2" customWidth="1"/>
    <col min="9" max="9" width="6.140625" style="2" customWidth="1"/>
    <col min="10" max="10" width="4.28125" style="2" customWidth="1"/>
    <col min="11" max="11" width="5.00390625" style="2" customWidth="1"/>
    <col min="12" max="12" width="4.421875" style="2" customWidth="1"/>
    <col min="13" max="20" width="4.28125" style="2" customWidth="1"/>
    <col min="21" max="22" width="4.14062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39" width="4.00390625" style="2" customWidth="1"/>
    <col min="40" max="40" width="4.140625" style="2" customWidth="1"/>
    <col min="41" max="41" width="4.00390625" style="2" customWidth="1"/>
    <col min="42" max="42" width="4.140625" style="2" customWidth="1"/>
    <col min="43" max="43" width="4.00390625" style="2" customWidth="1"/>
    <col min="44" max="44" width="4.140625" style="2" customWidth="1"/>
    <col min="45" max="45" width="4.00390625" style="2" customWidth="1"/>
    <col min="46" max="46" width="4.140625" style="2" customWidth="1"/>
    <col min="47" max="47" width="4.00390625" style="2" customWidth="1"/>
    <col min="48" max="49" width="4.140625" style="2" customWidth="1"/>
    <col min="50" max="50" width="4.00390625" style="2" customWidth="1"/>
    <col min="51" max="51" width="4.140625" style="2" customWidth="1"/>
    <col min="52" max="52" width="4.00390625" style="2" customWidth="1"/>
    <col min="53" max="53" width="4.140625" style="2" customWidth="1"/>
    <col min="54" max="57" width="4.00390625" style="2" customWidth="1"/>
    <col min="58" max="58" width="9.7109375" style="2" customWidth="1"/>
    <col min="59" max="59" width="4.140625" style="2" customWidth="1"/>
    <col min="60" max="60" width="4.00390625" style="2" customWidth="1"/>
    <col min="61" max="61" width="4.140625" style="2" customWidth="1"/>
    <col min="62" max="62" width="4.00390625" style="2" customWidth="1"/>
    <col min="63" max="63" width="4.140625" style="2" customWidth="1"/>
    <col min="64" max="64" width="4.00390625" style="2" customWidth="1"/>
    <col min="65" max="65" width="4.140625" style="2" customWidth="1"/>
    <col min="66" max="66" width="4.00390625" style="2" customWidth="1"/>
    <col min="67" max="67" width="4.140625" style="2" customWidth="1"/>
    <col min="68" max="69" width="4.00390625" style="2" customWidth="1"/>
    <col min="70" max="70" width="4.140625" style="2" customWidth="1"/>
    <col min="71" max="71" width="4.00390625" style="2" customWidth="1"/>
    <col min="72" max="75" width="4.140625" style="2" customWidth="1"/>
    <col min="76" max="76" width="4.00390625" style="2" customWidth="1"/>
    <col min="77" max="77" width="4.140625" style="2" customWidth="1"/>
    <col min="78" max="78" width="4.00390625" style="2" customWidth="1"/>
    <col min="79" max="79" width="4.140625" style="2" customWidth="1"/>
    <col min="80" max="80" width="4.00390625" style="2" customWidth="1"/>
    <col min="81" max="81" width="4.140625" style="2" customWidth="1"/>
    <col min="82" max="82" width="4.00390625" style="2" customWidth="1"/>
    <col min="83" max="84" width="4.140625" style="2" customWidth="1"/>
    <col min="85" max="85" width="4.00390625" style="2" customWidth="1"/>
    <col min="86" max="86" width="4.140625" style="2" customWidth="1"/>
    <col min="87" max="87" width="4.00390625" style="2" customWidth="1"/>
    <col min="88" max="88" width="4.140625" style="2" customWidth="1"/>
    <col min="89" max="89" width="4.00390625" style="2" customWidth="1"/>
    <col min="90" max="90" width="4.140625" style="2" customWidth="1"/>
    <col min="91" max="92" width="4.00390625" style="2" customWidth="1"/>
    <col min="93" max="102" width="4.00390625" style="2" hidden="1" customWidth="1"/>
    <col min="103" max="103" width="6.421875" style="3" customWidth="1"/>
    <col min="104" max="104" width="4.140625" style="2" customWidth="1"/>
    <col min="105" max="105" width="4.00390625" style="2" customWidth="1"/>
    <col min="106" max="106" width="4.140625" style="2" customWidth="1"/>
    <col min="107" max="107" width="4.00390625" style="2" customWidth="1"/>
    <col min="108" max="108" width="4.140625" style="2" customWidth="1"/>
    <col min="109" max="109" width="4.00390625" style="2" customWidth="1"/>
    <col min="110" max="110" width="4.140625" style="2" customWidth="1"/>
    <col min="111" max="111" width="4.00390625" style="2" customWidth="1"/>
    <col min="112" max="112" width="4.140625" style="2" customWidth="1"/>
    <col min="113" max="114" width="4.00390625" style="2" customWidth="1"/>
    <col min="115" max="115" width="4.140625" style="2" customWidth="1"/>
    <col min="116" max="116" width="4.00390625" style="2" customWidth="1"/>
    <col min="117" max="117" width="4.140625" style="2" customWidth="1"/>
    <col min="118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3" width="4.00390625" style="2" customWidth="1"/>
    <col min="124" max="124" width="4.140625" style="2" customWidth="1"/>
    <col min="125" max="125" width="4.00390625" style="2" customWidth="1"/>
    <col min="126" max="126" width="4.140625" style="2" customWidth="1"/>
    <col min="127" max="127" width="4.00390625" style="2" customWidth="1"/>
    <col min="128" max="129" width="4.140625" style="2" customWidth="1"/>
    <col min="130" max="130" width="4.00390625" style="2" customWidth="1"/>
    <col min="131" max="131" width="4.140625" style="2" customWidth="1"/>
    <col min="132" max="132" width="4.00390625" style="2" customWidth="1"/>
    <col min="133" max="133" width="4.140625" style="2" customWidth="1"/>
    <col min="134" max="137" width="4.00390625" style="2" customWidth="1"/>
    <col min="138" max="143" width="4.00390625" style="2" hidden="1" customWidth="1"/>
    <col min="144" max="144" width="12.8515625" style="2" customWidth="1"/>
    <col min="145" max="145" width="4.140625" style="2" customWidth="1"/>
    <col min="146" max="146" width="4.00390625" style="2" customWidth="1"/>
    <col min="147" max="147" width="4.140625" style="2" customWidth="1"/>
    <col min="148" max="148" width="4.00390625" style="2" customWidth="1"/>
    <col min="149" max="149" width="4.140625" style="2" customWidth="1"/>
    <col min="150" max="150" width="4.00390625" style="2" customWidth="1"/>
    <col min="151" max="151" width="4.140625" style="2" customWidth="1"/>
    <col min="152" max="152" width="4.00390625" style="2" customWidth="1"/>
    <col min="153" max="153" width="4.140625" style="2" customWidth="1"/>
    <col min="154" max="155" width="4.00390625" style="2" customWidth="1"/>
    <col min="156" max="156" width="4.140625" style="2" customWidth="1"/>
    <col min="157" max="157" width="4.00390625" style="2" customWidth="1"/>
    <col min="158" max="158" width="4.140625" style="2" customWidth="1"/>
    <col min="159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8" width="4.00390625" style="2" customWidth="1"/>
    <col min="169" max="170" width="4.140625" style="2" customWidth="1"/>
    <col min="171" max="171" width="4.00390625" style="2" customWidth="1"/>
    <col min="172" max="172" width="4.140625" style="2" customWidth="1"/>
    <col min="173" max="173" width="4.00390625" style="2" customWidth="1"/>
    <col min="174" max="174" width="4.140625" style="2" customWidth="1"/>
    <col min="175" max="178" width="4.00390625" style="2" customWidth="1"/>
    <col min="179" max="188" width="4.00390625" style="2" hidden="1" customWidth="1"/>
    <col min="189" max="189" width="7.140625" style="2" customWidth="1"/>
    <col min="190" max="190" width="4.140625" style="2" customWidth="1"/>
    <col min="191" max="191" width="4.00390625" style="2" customWidth="1"/>
    <col min="192" max="192" width="4.140625" style="2" customWidth="1"/>
    <col min="193" max="193" width="4.00390625" style="2" customWidth="1"/>
    <col min="194" max="194" width="4.140625" style="2" customWidth="1"/>
    <col min="195" max="195" width="4.00390625" style="2" customWidth="1"/>
    <col min="196" max="196" width="4.140625" style="2" customWidth="1"/>
    <col min="197" max="197" width="4.00390625" style="2" customWidth="1"/>
    <col min="198" max="198" width="4.140625" style="2" customWidth="1"/>
    <col min="199" max="200" width="4.00390625" style="2" customWidth="1"/>
    <col min="201" max="201" width="4.140625" style="2" customWidth="1"/>
    <col min="202" max="202" width="4.00390625" style="2" customWidth="1"/>
    <col min="203" max="203" width="4.140625" style="2" customWidth="1"/>
    <col min="204" max="205" width="4.00390625" style="2" customWidth="1"/>
    <col min="206" max="206" width="4.140625" style="2" customWidth="1"/>
    <col min="207" max="207" width="4.00390625" style="2" customWidth="1"/>
    <col min="208" max="208" width="4.140625" style="2" customWidth="1"/>
    <col min="209" max="209" width="4.00390625" style="2" customWidth="1"/>
    <col min="210" max="210" width="4.140625" style="2" customWidth="1"/>
    <col min="211" max="211" width="4.00390625" style="2" customWidth="1"/>
    <col min="212" max="212" width="4.140625" style="2" customWidth="1"/>
    <col min="213" max="213" width="4.00390625" style="2" customWidth="1"/>
    <col min="214" max="217" width="4.140625" style="2" customWidth="1"/>
    <col min="218" max="218" width="4.00390625" style="2" customWidth="1"/>
    <col min="219" max="219" width="4.140625" style="2" customWidth="1"/>
    <col min="220" max="223" width="4.00390625" style="2" customWidth="1"/>
    <col min="224" max="16384" width="11.421875" style="3" customWidth="1"/>
  </cols>
  <sheetData>
    <row r="1" spans="9:11" ht="13.5" thickBot="1">
      <c r="I1" s="2">
        <f>(90*K1)</f>
        <v>3060</v>
      </c>
      <c r="K1" s="2">
        <v>34</v>
      </c>
    </row>
    <row r="2" spans="1:232" s="87" customFormat="1" ht="25.5" customHeight="1" thickBot="1" thickTop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82"/>
      <c r="X2" s="125" t="s">
        <v>87</v>
      </c>
      <c r="Y2" s="126" t="s">
        <v>88</v>
      </c>
      <c r="Z2" s="126" t="s">
        <v>89</v>
      </c>
      <c r="AA2" s="126" t="s">
        <v>89</v>
      </c>
      <c r="AB2" s="126" t="s">
        <v>110</v>
      </c>
      <c r="AC2" s="126" t="s">
        <v>89</v>
      </c>
      <c r="AD2" s="126" t="s">
        <v>112</v>
      </c>
      <c r="AE2" s="126" t="s">
        <v>113</v>
      </c>
      <c r="AF2" s="126" t="s">
        <v>114</v>
      </c>
      <c r="AG2" s="126" t="s">
        <v>115</v>
      </c>
      <c r="AH2" s="126" t="s">
        <v>119</v>
      </c>
      <c r="AI2" s="126" t="s">
        <v>119</v>
      </c>
      <c r="AJ2" s="126" t="s">
        <v>110</v>
      </c>
      <c r="AK2" s="126" t="s">
        <v>89</v>
      </c>
      <c r="AL2" s="126" t="s">
        <v>139</v>
      </c>
      <c r="AM2" s="126" t="s">
        <v>119</v>
      </c>
      <c r="AN2" s="126" t="s">
        <v>140</v>
      </c>
      <c r="AO2" s="126" t="s">
        <v>89</v>
      </c>
      <c r="AP2" s="126" t="s">
        <v>89</v>
      </c>
      <c r="AQ2" s="126" t="s">
        <v>142</v>
      </c>
      <c r="AR2" s="126" t="s">
        <v>113</v>
      </c>
      <c r="AS2" s="126" t="s">
        <v>88</v>
      </c>
      <c r="AT2" s="126" t="s">
        <v>142</v>
      </c>
      <c r="AU2" s="126" t="s">
        <v>144</v>
      </c>
      <c r="AV2" s="126" t="s">
        <v>146</v>
      </c>
      <c r="AW2" s="126" t="s">
        <v>87</v>
      </c>
      <c r="AX2" s="126" t="s">
        <v>112</v>
      </c>
      <c r="AY2" s="126" t="s">
        <v>89</v>
      </c>
      <c r="AZ2" s="126" t="s">
        <v>87</v>
      </c>
      <c r="BA2" s="126" t="s">
        <v>119</v>
      </c>
      <c r="BB2" s="126" t="s">
        <v>119</v>
      </c>
      <c r="BC2" s="126" t="s">
        <v>152</v>
      </c>
      <c r="BD2" s="126" t="s">
        <v>87</v>
      </c>
      <c r="BE2" s="126" t="s">
        <v>140</v>
      </c>
      <c r="BF2" s="82"/>
      <c r="BG2" s="84" t="str">
        <f aca="true" t="shared" si="0" ref="BG2:BP3">X2</f>
        <v>1-2</v>
      </c>
      <c r="BH2" s="83" t="str">
        <f t="shared" si="0"/>
        <v>3-1</v>
      </c>
      <c r="BI2" s="83" t="str">
        <f t="shared" si="0"/>
        <v>0-1</v>
      </c>
      <c r="BJ2" s="83" t="str">
        <f t="shared" si="0"/>
        <v>0-1</v>
      </c>
      <c r="BK2" s="83" t="str">
        <f t="shared" si="0"/>
        <v>2-2</v>
      </c>
      <c r="BL2" s="83" t="str">
        <f t="shared" si="0"/>
        <v>0-1</v>
      </c>
      <c r="BM2" s="83" t="str">
        <f t="shared" si="0"/>
        <v>3-2</v>
      </c>
      <c r="BN2" s="83" t="str">
        <f t="shared" si="0"/>
        <v>1-0</v>
      </c>
      <c r="BO2" s="83" t="str">
        <f t="shared" si="0"/>
        <v>1-1</v>
      </c>
      <c r="BP2" s="83" t="str">
        <f t="shared" si="0"/>
        <v>0-2</v>
      </c>
      <c r="BQ2" s="83" t="str">
        <f aca="true" t="shared" si="1" ref="BQ2:BZ3">AH2</f>
        <v>0-0</v>
      </c>
      <c r="BR2" s="83" t="str">
        <f t="shared" si="1"/>
        <v>0-0</v>
      </c>
      <c r="BS2" s="83" t="str">
        <f t="shared" si="1"/>
        <v>2-2</v>
      </c>
      <c r="BT2" s="83" t="str">
        <f t="shared" si="1"/>
        <v>0-1</v>
      </c>
      <c r="BU2" s="83" t="str">
        <f t="shared" si="1"/>
        <v>4-1</v>
      </c>
      <c r="BV2" s="83" t="str">
        <f t="shared" si="1"/>
        <v>0-0</v>
      </c>
      <c r="BW2" s="83" t="str">
        <f t="shared" si="1"/>
        <v>3-0</v>
      </c>
      <c r="BX2" s="83" t="str">
        <f t="shared" si="1"/>
        <v>0-1</v>
      </c>
      <c r="BY2" s="83" t="str">
        <f t="shared" si="1"/>
        <v>0-1</v>
      </c>
      <c r="BZ2" s="83" t="str">
        <f t="shared" si="1"/>
        <v>4-0</v>
      </c>
      <c r="CA2" s="83" t="str">
        <f aca="true" t="shared" si="2" ref="CA2:CJ3">AR2</f>
        <v>1-0</v>
      </c>
      <c r="CB2" s="83" t="str">
        <f t="shared" si="2"/>
        <v>3-1</v>
      </c>
      <c r="CC2" s="83" t="str">
        <f t="shared" si="2"/>
        <v>4-0</v>
      </c>
      <c r="CD2" s="83" t="str">
        <f t="shared" si="2"/>
        <v>2-1</v>
      </c>
      <c r="CE2" s="83" t="str">
        <f t="shared" si="2"/>
        <v>5-0</v>
      </c>
      <c r="CF2" s="83" t="str">
        <f t="shared" si="2"/>
        <v>1-2</v>
      </c>
      <c r="CG2" s="83" t="str">
        <f t="shared" si="2"/>
        <v>3-2</v>
      </c>
      <c r="CH2" s="83" t="str">
        <f t="shared" si="2"/>
        <v>0-1</v>
      </c>
      <c r="CI2" s="83" t="str">
        <f t="shared" si="2"/>
        <v>1-2</v>
      </c>
      <c r="CJ2" s="83" t="str">
        <f t="shared" si="2"/>
        <v>0-0</v>
      </c>
      <c r="CK2" s="83" t="s">
        <v>119</v>
      </c>
      <c r="CL2" s="83" t="s">
        <v>152</v>
      </c>
      <c r="CM2" s="83" t="s">
        <v>87</v>
      </c>
      <c r="CN2" s="83" t="s">
        <v>140</v>
      </c>
      <c r="CO2" s="83" t="e">
        <f>#REF!</f>
        <v>#REF!</v>
      </c>
      <c r="CP2" s="83" t="e">
        <f>#REF!</f>
        <v>#REF!</v>
      </c>
      <c r="CQ2" s="83" t="e">
        <f>#REF!</f>
        <v>#REF!</v>
      </c>
      <c r="CR2" s="83" t="e">
        <f>#REF!</f>
        <v>#REF!</v>
      </c>
      <c r="CS2" s="83" t="e">
        <f>#REF!</f>
        <v>#REF!</v>
      </c>
      <c r="CT2" s="83" t="e">
        <f>#REF!</f>
        <v>#REF!</v>
      </c>
      <c r="CU2" s="83" t="e">
        <f>#REF!</f>
        <v>#REF!</v>
      </c>
      <c r="CV2" s="83" t="e">
        <f>#REF!</f>
        <v>#REF!</v>
      </c>
      <c r="CW2" s="83" t="e">
        <f>#REF!</f>
        <v>#REF!</v>
      </c>
      <c r="CX2" s="83" t="e">
        <f>#REF!</f>
        <v>#REF!</v>
      </c>
      <c r="CY2" s="82"/>
      <c r="CZ2" s="83" t="str">
        <f>BG2</f>
        <v>1-2</v>
      </c>
      <c r="DA2" s="83" t="str">
        <f aca="true" t="shared" si="3" ref="DA2:EM2">BH2</f>
        <v>3-1</v>
      </c>
      <c r="DB2" s="83" t="str">
        <f t="shared" si="3"/>
        <v>0-1</v>
      </c>
      <c r="DC2" s="83" t="str">
        <f t="shared" si="3"/>
        <v>0-1</v>
      </c>
      <c r="DD2" s="83" t="str">
        <f t="shared" si="3"/>
        <v>2-2</v>
      </c>
      <c r="DE2" s="83" t="str">
        <f t="shared" si="3"/>
        <v>0-1</v>
      </c>
      <c r="DF2" s="83" t="str">
        <f t="shared" si="3"/>
        <v>3-2</v>
      </c>
      <c r="DG2" s="83" t="str">
        <f t="shared" si="3"/>
        <v>1-0</v>
      </c>
      <c r="DH2" s="83" t="str">
        <f t="shared" si="3"/>
        <v>1-1</v>
      </c>
      <c r="DI2" s="83" t="str">
        <f t="shared" si="3"/>
        <v>0-2</v>
      </c>
      <c r="DJ2" s="83" t="str">
        <f t="shared" si="3"/>
        <v>0-0</v>
      </c>
      <c r="DK2" s="83" t="str">
        <f t="shared" si="3"/>
        <v>0-0</v>
      </c>
      <c r="DL2" s="83" t="str">
        <f t="shared" si="3"/>
        <v>2-2</v>
      </c>
      <c r="DM2" s="83" t="str">
        <f t="shared" si="3"/>
        <v>0-1</v>
      </c>
      <c r="DN2" s="83" t="str">
        <f t="shared" si="3"/>
        <v>4-1</v>
      </c>
      <c r="DO2" s="83" t="str">
        <f t="shared" si="3"/>
        <v>0-0</v>
      </c>
      <c r="DP2" s="83" t="str">
        <f t="shared" si="3"/>
        <v>3-0</v>
      </c>
      <c r="DQ2" s="83" t="str">
        <f t="shared" si="3"/>
        <v>0-1</v>
      </c>
      <c r="DR2" s="83" t="str">
        <f t="shared" si="3"/>
        <v>0-1</v>
      </c>
      <c r="DS2" s="83" t="str">
        <f t="shared" si="3"/>
        <v>4-0</v>
      </c>
      <c r="DT2" s="83" t="str">
        <f t="shared" si="3"/>
        <v>1-0</v>
      </c>
      <c r="DU2" s="83" t="str">
        <f t="shared" si="3"/>
        <v>3-1</v>
      </c>
      <c r="DV2" s="83" t="str">
        <f t="shared" si="3"/>
        <v>4-0</v>
      </c>
      <c r="DW2" s="83" t="str">
        <f t="shared" si="3"/>
        <v>2-1</v>
      </c>
      <c r="DX2" s="83" t="str">
        <f t="shared" si="3"/>
        <v>5-0</v>
      </c>
      <c r="DY2" s="83" t="str">
        <f t="shared" si="3"/>
        <v>1-2</v>
      </c>
      <c r="DZ2" s="83" t="str">
        <f t="shared" si="3"/>
        <v>3-2</v>
      </c>
      <c r="EA2" s="83" t="str">
        <f t="shared" si="3"/>
        <v>0-1</v>
      </c>
      <c r="EB2" s="83" t="str">
        <f t="shared" si="3"/>
        <v>1-2</v>
      </c>
      <c r="EC2" s="83" t="str">
        <f t="shared" si="3"/>
        <v>0-0</v>
      </c>
      <c r="ED2" s="83" t="str">
        <f t="shared" si="3"/>
        <v>0-0</v>
      </c>
      <c r="EE2" s="83" t="str">
        <f t="shared" si="3"/>
        <v>2-0</v>
      </c>
      <c r="EF2" s="83" t="str">
        <f t="shared" si="3"/>
        <v>1-2</v>
      </c>
      <c r="EG2" s="83" t="str">
        <f t="shared" si="3"/>
        <v>3-0</v>
      </c>
      <c r="EH2" s="83" t="e">
        <f t="shared" si="3"/>
        <v>#REF!</v>
      </c>
      <c r="EI2" s="83" t="e">
        <f t="shared" si="3"/>
        <v>#REF!</v>
      </c>
      <c r="EJ2" s="83" t="e">
        <f t="shared" si="3"/>
        <v>#REF!</v>
      </c>
      <c r="EK2" s="83" t="e">
        <f t="shared" si="3"/>
        <v>#REF!</v>
      </c>
      <c r="EL2" s="83" t="e">
        <f t="shared" si="3"/>
        <v>#REF!</v>
      </c>
      <c r="EM2" s="83" t="e">
        <f t="shared" si="3"/>
        <v>#REF!</v>
      </c>
      <c r="EN2" s="82"/>
      <c r="EO2" s="83" t="str">
        <f aca="true" t="shared" si="4" ref="EO2:EX3">CZ2</f>
        <v>1-2</v>
      </c>
      <c r="EP2" s="83" t="str">
        <f t="shared" si="4"/>
        <v>3-1</v>
      </c>
      <c r="EQ2" s="83" t="str">
        <f t="shared" si="4"/>
        <v>0-1</v>
      </c>
      <c r="ER2" s="83" t="str">
        <f t="shared" si="4"/>
        <v>0-1</v>
      </c>
      <c r="ES2" s="83" t="str">
        <f t="shared" si="4"/>
        <v>2-2</v>
      </c>
      <c r="ET2" s="83" t="str">
        <f t="shared" si="4"/>
        <v>0-1</v>
      </c>
      <c r="EU2" s="83" t="str">
        <f t="shared" si="4"/>
        <v>3-2</v>
      </c>
      <c r="EV2" s="83" t="str">
        <f t="shared" si="4"/>
        <v>1-0</v>
      </c>
      <c r="EW2" s="83" t="str">
        <f t="shared" si="4"/>
        <v>1-1</v>
      </c>
      <c r="EX2" s="83" t="str">
        <f t="shared" si="4"/>
        <v>0-2</v>
      </c>
      <c r="EY2" s="83" t="str">
        <f aca="true" t="shared" si="5" ref="EY2:FH3">DJ2</f>
        <v>0-0</v>
      </c>
      <c r="EZ2" s="83" t="str">
        <f t="shared" si="5"/>
        <v>0-0</v>
      </c>
      <c r="FA2" s="83" t="str">
        <f t="shared" si="5"/>
        <v>2-2</v>
      </c>
      <c r="FB2" s="83" t="str">
        <f t="shared" si="5"/>
        <v>0-1</v>
      </c>
      <c r="FC2" s="83" t="str">
        <f t="shared" si="5"/>
        <v>4-1</v>
      </c>
      <c r="FD2" s="83" t="str">
        <f t="shared" si="5"/>
        <v>0-0</v>
      </c>
      <c r="FE2" s="83" t="str">
        <f t="shared" si="5"/>
        <v>3-0</v>
      </c>
      <c r="FF2" s="83" t="str">
        <f t="shared" si="5"/>
        <v>0-1</v>
      </c>
      <c r="FG2" s="83" t="str">
        <f t="shared" si="5"/>
        <v>0-1</v>
      </c>
      <c r="FH2" s="83" t="str">
        <f t="shared" si="5"/>
        <v>4-0</v>
      </c>
      <c r="FI2" s="83" t="str">
        <f aca="true" t="shared" si="6" ref="FI2:FR3">DT2</f>
        <v>1-0</v>
      </c>
      <c r="FJ2" s="83" t="str">
        <f t="shared" si="6"/>
        <v>3-1</v>
      </c>
      <c r="FK2" s="83" t="str">
        <f t="shared" si="6"/>
        <v>4-0</v>
      </c>
      <c r="FL2" s="83" t="str">
        <f t="shared" si="6"/>
        <v>2-1</v>
      </c>
      <c r="FM2" s="83" t="str">
        <f t="shared" si="6"/>
        <v>5-0</v>
      </c>
      <c r="FN2" s="83" t="str">
        <f t="shared" si="6"/>
        <v>1-2</v>
      </c>
      <c r="FO2" s="83" t="str">
        <f t="shared" si="6"/>
        <v>3-2</v>
      </c>
      <c r="FP2" s="83" t="str">
        <f t="shared" si="6"/>
        <v>0-1</v>
      </c>
      <c r="FQ2" s="83" t="str">
        <f t="shared" si="6"/>
        <v>1-2</v>
      </c>
      <c r="FR2" s="83" t="str">
        <f t="shared" si="6"/>
        <v>0-0</v>
      </c>
      <c r="FS2" s="83" t="str">
        <f aca="true" t="shared" si="7" ref="FS2:GB3">ED2</f>
        <v>0-0</v>
      </c>
      <c r="FT2" s="83" t="str">
        <f t="shared" si="7"/>
        <v>2-0</v>
      </c>
      <c r="FU2" s="83" t="str">
        <f t="shared" si="7"/>
        <v>1-2</v>
      </c>
      <c r="FV2" s="83" t="str">
        <f t="shared" si="7"/>
        <v>3-0</v>
      </c>
      <c r="FW2" s="83" t="e">
        <f t="shared" si="7"/>
        <v>#REF!</v>
      </c>
      <c r="FX2" s="83" t="e">
        <f t="shared" si="7"/>
        <v>#REF!</v>
      </c>
      <c r="FY2" s="83" t="e">
        <f t="shared" si="7"/>
        <v>#REF!</v>
      </c>
      <c r="FZ2" s="83" t="e">
        <f t="shared" si="7"/>
        <v>#REF!</v>
      </c>
      <c r="GA2" s="83" t="e">
        <f t="shared" si="7"/>
        <v>#REF!</v>
      </c>
      <c r="GB2" s="83" t="e">
        <f t="shared" si="7"/>
        <v>#REF!</v>
      </c>
      <c r="GC2" s="83" t="e">
        <f>#REF!</f>
        <v>#REF!</v>
      </c>
      <c r="GD2" s="83" t="e">
        <f>#REF!</f>
        <v>#REF!</v>
      </c>
      <c r="GE2" s="83" t="e">
        <f>#REF!</f>
        <v>#REF!</v>
      </c>
      <c r="GF2" s="83" t="e">
        <f>#REF!</f>
        <v>#REF!</v>
      </c>
      <c r="GG2" s="82"/>
      <c r="GH2" s="83" t="str">
        <f>EO2</f>
        <v>1-2</v>
      </c>
      <c r="GI2" s="83" t="str">
        <f aca="true" t="shared" si="8" ref="GI2:HO2">EP2</f>
        <v>3-1</v>
      </c>
      <c r="GJ2" s="83" t="str">
        <f t="shared" si="8"/>
        <v>0-1</v>
      </c>
      <c r="GK2" s="83" t="str">
        <f t="shared" si="8"/>
        <v>0-1</v>
      </c>
      <c r="GL2" s="83" t="str">
        <f t="shared" si="8"/>
        <v>2-2</v>
      </c>
      <c r="GM2" s="83" t="str">
        <f t="shared" si="8"/>
        <v>0-1</v>
      </c>
      <c r="GN2" s="83" t="str">
        <f t="shared" si="8"/>
        <v>3-2</v>
      </c>
      <c r="GO2" s="83" t="str">
        <f t="shared" si="8"/>
        <v>1-0</v>
      </c>
      <c r="GP2" s="83" t="str">
        <f t="shared" si="8"/>
        <v>1-1</v>
      </c>
      <c r="GQ2" s="83" t="str">
        <f t="shared" si="8"/>
        <v>0-2</v>
      </c>
      <c r="GR2" s="83" t="str">
        <f t="shared" si="8"/>
        <v>0-0</v>
      </c>
      <c r="GS2" s="83" t="str">
        <f t="shared" si="8"/>
        <v>0-0</v>
      </c>
      <c r="GT2" s="83" t="str">
        <f t="shared" si="8"/>
        <v>2-2</v>
      </c>
      <c r="GU2" s="83" t="str">
        <f t="shared" si="8"/>
        <v>0-1</v>
      </c>
      <c r="GV2" s="83" t="str">
        <f t="shared" si="8"/>
        <v>4-1</v>
      </c>
      <c r="GW2" s="83" t="str">
        <f t="shared" si="8"/>
        <v>0-0</v>
      </c>
      <c r="GX2" s="83" t="str">
        <f t="shared" si="8"/>
        <v>3-0</v>
      </c>
      <c r="GY2" s="83" t="str">
        <f t="shared" si="8"/>
        <v>0-1</v>
      </c>
      <c r="GZ2" s="83" t="str">
        <f t="shared" si="8"/>
        <v>0-1</v>
      </c>
      <c r="HA2" s="83" t="str">
        <f t="shared" si="8"/>
        <v>4-0</v>
      </c>
      <c r="HB2" s="83" t="str">
        <f t="shared" si="8"/>
        <v>1-0</v>
      </c>
      <c r="HC2" s="83" t="str">
        <f t="shared" si="8"/>
        <v>3-1</v>
      </c>
      <c r="HD2" s="83" t="str">
        <f t="shared" si="8"/>
        <v>4-0</v>
      </c>
      <c r="HE2" s="83" t="str">
        <f t="shared" si="8"/>
        <v>2-1</v>
      </c>
      <c r="HF2" s="83" t="str">
        <f t="shared" si="8"/>
        <v>5-0</v>
      </c>
      <c r="HG2" s="83" t="str">
        <f t="shared" si="8"/>
        <v>1-2</v>
      </c>
      <c r="HH2" s="169" t="str">
        <f t="shared" si="8"/>
        <v>3-2</v>
      </c>
      <c r="HI2" s="83" t="str">
        <f t="shared" si="8"/>
        <v>0-1</v>
      </c>
      <c r="HJ2" s="83" t="str">
        <f t="shared" si="8"/>
        <v>1-2</v>
      </c>
      <c r="HK2" s="83" t="str">
        <f t="shared" si="8"/>
        <v>0-0</v>
      </c>
      <c r="HL2" s="83" t="str">
        <f t="shared" si="8"/>
        <v>0-0</v>
      </c>
      <c r="HM2" s="83" t="str">
        <f t="shared" si="8"/>
        <v>2-0</v>
      </c>
      <c r="HN2" s="83" t="str">
        <f t="shared" si="8"/>
        <v>1-2</v>
      </c>
      <c r="HO2" s="85" t="str">
        <f t="shared" si="8"/>
        <v>3-0</v>
      </c>
      <c r="HP2" s="86"/>
      <c r="HQ2" s="86"/>
      <c r="HR2" s="86"/>
      <c r="HS2" s="86"/>
      <c r="HT2" s="86"/>
      <c r="HU2" s="86"/>
      <c r="HV2" s="86"/>
      <c r="HW2" s="86"/>
      <c r="HX2" s="86"/>
    </row>
    <row r="3" spans="1:232" s="96" customFormat="1" ht="91.5" customHeight="1" thickBot="1" thickTop="1">
      <c r="A3" s="88"/>
      <c r="B3" s="89"/>
      <c r="C3" s="178" t="s">
        <v>0</v>
      </c>
      <c r="D3" s="178" t="s">
        <v>1</v>
      </c>
      <c r="E3" s="178" t="s">
        <v>2</v>
      </c>
      <c r="F3" s="178" t="s">
        <v>3</v>
      </c>
      <c r="G3" s="178" t="s">
        <v>4</v>
      </c>
      <c r="H3" s="178" t="s">
        <v>5</v>
      </c>
      <c r="I3" s="178" t="s">
        <v>6</v>
      </c>
      <c r="J3" s="178" t="s">
        <v>7</v>
      </c>
      <c r="K3" s="178" t="s">
        <v>8</v>
      </c>
      <c r="L3" s="178" t="s">
        <v>53</v>
      </c>
      <c r="M3" s="178" t="s">
        <v>48</v>
      </c>
      <c r="N3" s="178" t="s">
        <v>49</v>
      </c>
      <c r="O3" s="178" t="s">
        <v>50</v>
      </c>
      <c r="P3" s="178" t="s">
        <v>51</v>
      </c>
      <c r="Q3" s="178" t="s">
        <v>52</v>
      </c>
      <c r="R3" s="178" t="s">
        <v>9</v>
      </c>
      <c r="S3" s="178" t="s">
        <v>10</v>
      </c>
      <c r="T3" s="178" t="s">
        <v>11</v>
      </c>
      <c r="U3" s="178" t="s">
        <v>12</v>
      </c>
      <c r="V3" s="178" t="s">
        <v>13</v>
      </c>
      <c r="W3" s="90"/>
      <c r="X3" s="91" t="s">
        <v>82</v>
      </c>
      <c r="Y3" s="127" t="s">
        <v>83</v>
      </c>
      <c r="Z3" s="66" t="s">
        <v>84</v>
      </c>
      <c r="AA3" s="127" t="s">
        <v>85</v>
      </c>
      <c r="AB3" s="127" t="s">
        <v>86</v>
      </c>
      <c r="AC3" s="66" t="s">
        <v>98</v>
      </c>
      <c r="AD3" s="127" t="s">
        <v>99</v>
      </c>
      <c r="AE3" s="66" t="s">
        <v>100</v>
      </c>
      <c r="AF3" s="127" t="s">
        <v>101</v>
      </c>
      <c r="AG3" s="66" t="s">
        <v>102</v>
      </c>
      <c r="AH3" s="127" t="s">
        <v>103</v>
      </c>
      <c r="AI3" s="66" t="s">
        <v>104</v>
      </c>
      <c r="AJ3" s="127" t="s">
        <v>105</v>
      </c>
      <c r="AK3" s="66" t="s">
        <v>106</v>
      </c>
      <c r="AL3" s="127" t="s">
        <v>107</v>
      </c>
      <c r="AM3" s="66" t="s">
        <v>108</v>
      </c>
      <c r="AN3" s="127" t="s">
        <v>109</v>
      </c>
      <c r="AO3" s="129" t="s">
        <v>82</v>
      </c>
      <c r="AP3" s="66" t="s">
        <v>83</v>
      </c>
      <c r="AQ3" s="127" t="s">
        <v>84</v>
      </c>
      <c r="AR3" s="66" t="s">
        <v>85</v>
      </c>
      <c r="AS3" s="66" t="s">
        <v>86</v>
      </c>
      <c r="AT3" s="127" t="s">
        <v>98</v>
      </c>
      <c r="AU3" s="66" t="s">
        <v>99</v>
      </c>
      <c r="AV3" s="127" t="s">
        <v>100</v>
      </c>
      <c r="AW3" s="66" t="s">
        <v>101</v>
      </c>
      <c r="AX3" s="127" t="s">
        <v>102</v>
      </c>
      <c r="AY3" s="66" t="s">
        <v>103</v>
      </c>
      <c r="AZ3" s="127" t="s">
        <v>104</v>
      </c>
      <c r="BA3" s="66" t="s">
        <v>105</v>
      </c>
      <c r="BB3" s="127" t="s">
        <v>106</v>
      </c>
      <c r="BC3" s="66" t="s">
        <v>107</v>
      </c>
      <c r="BD3" s="127" t="s">
        <v>108</v>
      </c>
      <c r="BE3" s="66" t="s">
        <v>109</v>
      </c>
      <c r="BF3" s="90"/>
      <c r="BG3" s="92" t="str">
        <f t="shared" si="0"/>
        <v>Sueca</v>
      </c>
      <c r="BH3" s="92" t="str">
        <f t="shared" si="0"/>
        <v>Parreta</v>
      </c>
      <c r="BI3" s="92" t="str">
        <f t="shared" si="0"/>
        <v>Paiporta</v>
      </c>
      <c r="BJ3" s="92" t="str">
        <f t="shared" si="0"/>
        <v>Torrent</v>
      </c>
      <c r="BK3" s="92" t="str">
        <f t="shared" si="0"/>
        <v>B. Llum</v>
      </c>
      <c r="BL3" s="92" t="str">
        <f t="shared" si="0"/>
        <v>Sedaví</v>
      </c>
      <c r="BM3" s="92" t="str">
        <f t="shared" si="0"/>
        <v>Pobla Llarga</v>
      </c>
      <c r="BN3" s="92" t="str">
        <f t="shared" si="0"/>
        <v>Silla</v>
      </c>
      <c r="BO3" s="92" t="str">
        <f t="shared" si="0"/>
        <v>Tavernes</v>
      </c>
      <c r="BP3" s="92" t="str">
        <f t="shared" si="0"/>
        <v>Discóbolo</v>
      </c>
      <c r="BQ3" s="92" t="str">
        <f t="shared" si="1"/>
        <v>Benifaió</v>
      </c>
      <c r="BR3" s="92" t="str">
        <f t="shared" si="1"/>
        <v>Enguera</v>
      </c>
      <c r="BS3" s="92" t="str">
        <f t="shared" si="1"/>
        <v>Carcaixent</v>
      </c>
      <c r="BT3" s="92" t="str">
        <f t="shared" si="1"/>
        <v>Guadassuar</v>
      </c>
      <c r="BU3" s="92" t="str">
        <f t="shared" si="1"/>
        <v>Olímpic Xàtiva</v>
      </c>
      <c r="BV3" s="92" t="str">
        <f t="shared" si="1"/>
        <v>Alberic</v>
      </c>
      <c r="BW3" s="92" t="str">
        <f t="shared" si="1"/>
        <v>Canals</v>
      </c>
      <c r="BX3" s="92" t="str">
        <f t="shared" si="1"/>
        <v>Sueca</v>
      </c>
      <c r="BY3" s="92" t="str">
        <f t="shared" si="1"/>
        <v>Parreta</v>
      </c>
      <c r="BZ3" s="92" t="str">
        <f t="shared" si="1"/>
        <v>Paiporta</v>
      </c>
      <c r="CA3" s="92" t="str">
        <f t="shared" si="2"/>
        <v>Torrent</v>
      </c>
      <c r="CB3" s="92" t="str">
        <f t="shared" si="2"/>
        <v>B. Llum</v>
      </c>
      <c r="CC3" s="92" t="str">
        <f t="shared" si="2"/>
        <v>Sedaví</v>
      </c>
      <c r="CD3" s="92" t="str">
        <f t="shared" si="2"/>
        <v>Pobla Llarga</v>
      </c>
      <c r="CE3" s="92" t="str">
        <f t="shared" si="2"/>
        <v>Silla</v>
      </c>
      <c r="CF3" s="92" t="str">
        <f t="shared" si="2"/>
        <v>Tavernes</v>
      </c>
      <c r="CG3" s="92" t="str">
        <f t="shared" si="2"/>
        <v>Discóbolo</v>
      </c>
      <c r="CH3" s="92" t="str">
        <f t="shared" si="2"/>
        <v>Benifaió</v>
      </c>
      <c r="CI3" s="92" t="str">
        <f t="shared" si="2"/>
        <v>Enguera</v>
      </c>
      <c r="CJ3" s="92" t="str">
        <f t="shared" si="2"/>
        <v>Carcaixent</v>
      </c>
      <c r="CK3" s="92" t="str">
        <f>BB3</f>
        <v>Guadassuar</v>
      </c>
      <c r="CL3" s="92" t="str">
        <f>BC3</f>
        <v>Olímpic Xàtiva</v>
      </c>
      <c r="CM3" s="92" t="str">
        <f>BD3</f>
        <v>Alberic</v>
      </c>
      <c r="CN3" s="92" t="str">
        <f>BE3</f>
        <v>Canals</v>
      </c>
      <c r="CO3" s="92" t="e">
        <f>#REF!</f>
        <v>#REF!</v>
      </c>
      <c r="CP3" s="92" t="e">
        <f>#REF!</f>
        <v>#REF!</v>
      </c>
      <c r="CQ3" s="92" t="e">
        <f>#REF!</f>
        <v>#REF!</v>
      </c>
      <c r="CR3" s="92" t="e">
        <f>#REF!</f>
        <v>#REF!</v>
      </c>
      <c r="CS3" s="92" t="e">
        <f>#REF!</f>
        <v>#REF!</v>
      </c>
      <c r="CT3" s="92" t="e">
        <f>#REF!</f>
        <v>#REF!</v>
      </c>
      <c r="CU3" s="92" t="e">
        <f>#REF!</f>
        <v>#REF!</v>
      </c>
      <c r="CV3" s="92" t="e">
        <f>#REF!</f>
        <v>#REF!</v>
      </c>
      <c r="CW3" s="92" t="e">
        <f>#REF!</f>
        <v>#REF!</v>
      </c>
      <c r="CX3" s="92" t="e">
        <f>#REF!</f>
        <v>#REF!</v>
      </c>
      <c r="CY3" s="180" t="s">
        <v>16</v>
      </c>
      <c r="CZ3" s="92" t="str">
        <f>BG3</f>
        <v>Sueca</v>
      </c>
      <c r="DA3" s="92" t="str">
        <f aca="true" t="shared" si="9" ref="DA3:EM3">BH3</f>
        <v>Parreta</v>
      </c>
      <c r="DB3" s="92" t="str">
        <f t="shared" si="9"/>
        <v>Paiporta</v>
      </c>
      <c r="DC3" s="92" t="str">
        <f t="shared" si="9"/>
        <v>Torrent</v>
      </c>
      <c r="DD3" s="92" t="str">
        <f t="shared" si="9"/>
        <v>B. Llum</v>
      </c>
      <c r="DE3" s="92" t="str">
        <f t="shared" si="9"/>
        <v>Sedaví</v>
      </c>
      <c r="DF3" s="92" t="str">
        <f t="shared" si="9"/>
        <v>Pobla Llarga</v>
      </c>
      <c r="DG3" s="92" t="str">
        <f t="shared" si="9"/>
        <v>Silla</v>
      </c>
      <c r="DH3" s="92" t="str">
        <f t="shared" si="9"/>
        <v>Tavernes</v>
      </c>
      <c r="DI3" s="92" t="str">
        <f t="shared" si="9"/>
        <v>Discóbolo</v>
      </c>
      <c r="DJ3" s="92" t="str">
        <f t="shared" si="9"/>
        <v>Benifaió</v>
      </c>
      <c r="DK3" s="92" t="str">
        <f t="shared" si="9"/>
        <v>Enguera</v>
      </c>
      <c r="DL3" s="92" t="str">
        <f t="shared" si="9"/>
        <v>Carcaixent</v>
      </c>
      <c r="DM3" s="92" t="str">
        <f t="shared" si="9"/>
        <v>Guadassuar</v>
      </c>
      <c r="DN3" s="92" t="str">
        <f t="shared" si="9"/>
        <v>Olímpic Xàtiva</v>
      </c>
      <c r="DO3" s="92" t="str">
        <f t="shared" si="9"/>
        <v>Alberic</v>
      </c>
      <c r="DP3" s="92" t="str">
        <f t="shared" si="9"/>
        <v>Canals</v>
      </c>
      <c r="DQ3" s="92" t="str">
        <f t="shared" si="9"/>
        <v>Sueca</v>
      </c>
      <c r="DR3" s="92" t="str">
        <f t="shared" si="9"/>
        <v>Parreta</v>
      </c>
      <c r="DS3" s="92" t="str">
        <f t="shared" si="9"/>
        <v>Paiporta</v>
      </c>
      <c r="DT3" s="92" t="str">
        <f t="shared" si="9"/>
        <v>Torrent</v>
      </c>
      <c r="DU3" s="92" t="str">
        <f t="shared" si="9"/>
        <v>B. Llum</v>
      </c>
      <c r="DV3" s="92" t="str">
        <f t="shared" si="9"/>
        <v>Sedaví</v>
      </c>
      <c r="DW3" s="92" t="str">
        <f t="shared" si="9"/>
        <v>Pobla Llarga</v>
      </c>
      <c r="DX3" s="92" t="str">
        <f t="shared" si="9"/>
        <v>Silla</v>
      </c>
      <c r="DY3" s="92" t="str">
        <f t="shared" si="9"/>
        <v>Tavernes</v>
      </c>
      <c r="DZ3" s="92" t="str">
        <f t="shared" si="9"/>
        <v>Discóbolo</v>
      </c>
      <c r="EA3" s="92" t="str">
        <f t="shared" si="9"/>
        <v>Benifaió</v>
      </c>
      <c r="EB3" s="92" t="str">
        <f t="shared" si="9"/>
        <v>Enguera</v>
      </c>
      <c r="EC3" s="92" t="str">
        <f t="shared" si="9"/>
        <v>Carcaixent</v>
      </c>
      <c r="ED3" s="92" t="str">
        <f t="shared" si="9"/>
        <v>Guadassuar</v>
      </c>
      <c r="EE3" s="92" t="str">
        <f t="shared" si="9"/>
        <v>Olímpic Xàtiva</v>
      </c>
      <c r="EF3" s="92" t="str">
        <f t="shared" si="9"/>
        <v>Alberic</v>
      </c>
      <c r="EG3" s="92" t="str">
        <f t="shared" si="9"/>
        <v>Canals</v>
      </c>
      <c r="EH3" s="92" t="e">
        <f t="shared" si="9"/>
        <v>#REF!</v>
      </c>
      <c r="EI3" s="92" t="e">
        <f t="shared" si="9"/>
        <v>#REF!</v>
      </c>
      <c r="EJ3" s="92" t="e">
        <f t="shared" si="9"/>
        <v>#REF!</v>
      </c>
      <c r="EK3" s="92" t="e">
        <f t="shared" si="9"/>
        <v>#REF!</v>
      </c>
      <c r="EL3" s="92" t="e">
        <f t="shared" si="9"/>
        <v>#REF!</v>
      </c>
      <c r="EM3" s="92" t="e">
        <f t="shared" si="9"/>
        <v>#REF!</v>
      </c>
      <c r="EN3" s="93"/>
      <c r="EO3" s="92" t="str">
        <f t="shared" si="4"/>
        <v>Sueca</v>
      </c>
      <c r="EP3" s="92" t="str">
        <f t="shared" si="4"/>
        <v>Parreta</v>
      </c>
      <c r="EQ3" s="92" t="str">
        <f t="shared" si="4"/>
        <v>Paiporta</v>
      </c>
      <c r="ER3" s="92" t="str">
        <f t="shared" si="4"/>
        <v>Torrent</v>
      </c>
      <c r="ES3" s="92" t="str">
        <f t="shared" si="4"/>
        <v>B. Llum</v>
      </c>
      <c r="ET3" s="92" t="str">
        <f t="shared" si="4"/>
        <v>Sedaví</v>
      </c>
      <c r="EU3" s="92" t="str">
        <f t="shared" si="4"/>
        <v>Pobla Llarga</v>
      </c>
      <c r="EV3" s="92" t="str">
        <f t="shared" si="4"/>
        <v>Silla</v>
      </c>
      <c r="EW3" s="92" t="str">
        <f t="shared" si="4"/>
        <v>Tavernes</v>
      </c>
      <c r="EX3" s="92" t="str">
        <f t="shared" si="4"/>
        <v>Discóbolo</v>
      </c>
      <c r="EY3" s="92" t="str">
        <f t="shared" si="5"/>
        <v>Benifaió</v>
      </c>
      <c r="EZ3" s="92" t="str">
        <f t="shared" si="5"/>
        <v>Enguera</v>
      </c>
      <c r="FA3" s="92" t="str">
        <f t="shared" si="5"/>
        <v>Carcaixent</v>
      </c>
      <c r="FB3" s="92" t="str">
        <f t="shared" si="5"/>
        <v>Guadassuar</v>
      </c>
      <c r="FC3" s="92" t="str">
        <f t="shared" si="5"/>
        <v>Olímpic Xàtiva</v>
      </c>
      <c r="FD3" s="92" t="str">
        <f t="shared" si="5"/>
        <v>Alberic</v>
      </c>
      <c r="FE3" s="92" t="str">
        <f t="shared" si="5"/>
        <v>Canals</v>
      </c>
      <c r="FF3" s="92" t="str">
        <f t="shared" si="5"/>
        <v>Sueca</v>
      </c>
      <c r="FG3" s="92" t="str">
        <f t="shared" si="5"/>
        <v>Parreta</v>
      </c>
      <c r="FH3" s="92" t="str">
        <f t="shared" si="5"/>
        <v>Paiporta</v>
      </c>
      <c r="FI3" s="92" t="str">
        <f t="shared" si="6"/>
        <v>Torrent</v>
      </c>
      <c r="FJ3" s="92" t="str">
        <f t="shared" si="6"/>
        <v>B. Llum</v>
      </c>
      <c r="FK3" s="92" t="str">
        <f t="shared" si="6"/>
        <v>Sedaví</v>
      </c>
      <c r="FL3" s="92" t="str">
        <f t="shared" si="6"/>
        <v>Pobla Llarga</v>
      </c>
      <c r="FM3" s="92" t="str">
        <f t="shared" si="6"/>
        <v>Silla</v>
      </c>
      <c r="FN3" s="92" t="str">
        <f t="shared" si="6"/>
        <v>Tavernes</v>
      </c>
      <c r="FO3" s="92" t="str">
        <f t="shared" si="6"/>
        <v>Discóbolo</v>
      </c>
      <c r="FP3" s="92" t="str">
        <f t="shared" si="6"/>
        <v>Benifaió</v>
      </c>
      <c r="FQ3" s="92" t="str">
        <f t="shared" si="6"/>
        <v>Enguera</v>
      </c>
      <c r="FR3" s="92" t="str">
        <f t="shared" si="6"/>
        <v>Carcaixent</v>
      </c>
      <c r="FS3" s="92" t="str">
        <f t="shared" si="7"/>
        <v>Guadassuar</v>
      </c>
      <c r="FT3" s="92" t="str">
        <f t="shared" si="7"/>
        <v>Olímpic Xàtiva</v>
      </c>
      <c r="FU3" s="92" t="str">
        <f t="shared" si="7"/>
        <v>Alberic</v>
      </c>
      <c r="FV3" s="92" t="str">
        <f t="shared" si="7"/>
        <v>Canals</v>
      </c>
      <c r="FW3" s="92" t="e">
        <f t="shared" si="7"/>
        <v>#REF!</v>
      </c>
      <c r="FX3" s="92" t="e">
        <f t="shared" si="7"/>
        <v>#REF!</v>
      </c>
      <c r="FY3" s="92" t="e">
        <f t="shared" si="7"/>
        <v>#REF!</v>
      </c>
      <c r="FZ3" s="92" t="e">
        <f t="shared" si="7"/>
        <v>#REF!</v>
      </c>
      <c r="GA3" s="92" t="e">
        <f t="shared" si="7"/>
        <v>#REF!</v>
      </c>
      <c r="GB3" s="92" t="e">
        <f t="shared" si="7"/>
        <v>#REF!</v>
      </c>
      <c r="GC3" s="92" t="e">
        <f>#REF!</f>
        <v>#REF!</v>
      </c>
      <c r="GD3" s="92" t="e">
        <f>#REF!</f>
        <v>#REF!</v>
      </c>
      <c r="GE3" s="92" t="e">
        <f>#REF!</f>
        <v>#REF!</v>
      </c>
      <c r="GF3" s="92" t="e">
        <f>#REF!</f>
        <v>#REF!</v>
      </c>
      <c r="GG3" s="93"/>
      <c r="GH3" s="92" t="str">
        <f>EO3</f>
        <v>Sueca</v>
      </c>
      <c r="GI3" s="92" t="str">
        <f aca="true" t="shared" si="10" ref="GI3:HO3">EP3</f>
        <v>Parreta</v>
      </c>
      <c r="GJ3" s="92" t="str">
        <f t="shared" si="10"/>
        <v>Paiporta</v>
      </c>
      <c r="GK3" s="92" t="str">
        <f t="shared" si="10"/>
        <v>Torrent</v>
      </c>
      <c r="GL3" s="92" t="str">
        <f t="shared" si="10"/>
        <v>B. Llum</v>
      </c>
      <c r="GM3" s="92" t="str">
        <f t="shared" si="10"/>
        <v>Sedaví</v>
      </c>
      <c r="GN3" s="92" t="str">
        <f t="shared" si="10"/>
        <v>Pobla Llarga</v>
      </c>
      <c r="GO3" s="92" t="str">
        <f t="shared" si="10"/>
        <v>Silla</v>
      </c>
      <c r="GP3" s="92" t="str">
        <f t="shared" si="10"/>
        <v>Tavernes</v>
      </c>
      <c r="GQ3" s="92" t="str">
        <f t="shared" si="10"/>
        <v>Discóbolo</v>
      </c>
      <c r="GR3" s="92" t="str">
        <f t="shared" si="10"/>
        <v>Benifaió</v>
      </c>
      <c r="GS3" s="92" t="str">
        <f t="shared" si="10"/>
        <v>Enguera</v>
      </c>
      <c r="GT3" s="92" t="str">
        <f t="shared" si="10"/>
        <v>Carcaixent</v>
      </c>
      <c r="GU3" s="92" t="str">
        <f t="shared" si="10"/>
        <v>Guadassuar</v>
      </c>
      <c r="GV3" s="92" t="str">
        <f t="shared" si="10"/>
        <v>Olímpic Xàtiva</v>
      </c>
      <c r="GW3" s="92" t="str">
        <f t="shared" si="10"/>
        <v>Alberic</v>
      </c>
      <c r="GX3" s="92" t="str">
        <f t="shared" si="10"/>
        <v>Canals</v>
      </c>
      <c r="GY3" s="92" t="str">
        <f t="shared" si="10"/>
        <v>Sueca</v>
      </c>
      <c r="GZ3" s="92" t="str">
        <f t="shared" si="10"/>
        <v>Parreta</v>
      </c>
      <c r="HA3" s="92" t="str">
        <f t="shared" si="10"/>
        <v>Paiporta</v>
      </c>
      <c r="HB3" s="92" t="str">
        <f t="shared" si="10"/>
        <v>Torrent</v>
      </c>
      <c r="HC3" s="92" t="str">
        <f t="shared" si="10"/>
        <v>B. Llum</v>
      </c>
      <c r="HD3" s="92" t="str">
        <f t="shared" si="10"/>
        <v>Sedaví</v>
      </c>
      <c r="HE3" s="92" t="str">
        <f t="shared" si="10"/>
        <v>Pobla Llarga</v>
      </c>
      <c r="HF3" s="92" t="str">
        <f t="shared" si="10"/>
        <v>Silla</v>
      </c>
      <c r="HG3" s="92" t="str">
        <f t="shared" si="10"/>
        <v>Tavernes</v>
      </c>
      <c r="HH3" s="92" t="str">
        <f t="shared" si="10"/>
        <v>Discóbolo</v>
      </c>
      <c r="HI3" s="92" t="str">
        <f t="shared" si="10"/>
        <v>Benifaió</v>
      </c>
      <c r="HJ3" s="92" t="str">
        <f t="shared" si="10"/>
        <v>Enguera</v>
      </c>
      <c r="HK3" s="92" t="str">
        <f t="shared" si="10"/>
        <v>Carcaixent</v>
      </c>
      <c r="HL3" s="92" t="str">
        <f t="shared" si="10"/>
        <v>Guadassuar</v>
      </c>
      <c r="HM3" s="92" t="str">
        <f t="shared" si="10"/>
        <v>Olímpic Xàtiva</v>
      </c>
      <c r="HN3" s="92" t="str">
        <f t="shared" si="10"/>
        <v>Alberic</v>
      </c>
      <c r="HO3" s="94" t="str">
        <f t="shared" si="10"/>
        <v>Canals</v>
      </c>
      <c r="HP3" s="95"/>
      <c r="HQ3" s="95"/>
      <c r="HR3" s="95"/>
      <c r="HS3" s="95"/>
      <c r="HT3" s="95"/>
      <c r="HU3" s="95"/>
      <c r="HV3" s="95"/>
      <c r="HW3" s="95"/>
      <c r="HX3" s="95"/>
    </row>
    <row r="4" spans="1:232" s="96" customFormat="1" ht="18" customHeight="1" thickBot="1" thickTop="1">
      <c r="A4" s="74"/>
      <c r="B4" s="97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98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99" t="s">
        <v>15</v>
      </c>
      <c r="BG4" s="5">
        <v>1</v>
      </c>
      <c r="BH4" s="5">
        <v>2</v>
      </c>
      <c r="BI4" s="5">
        <v>3</v>
      </c>
      <c r="BJ4" s="5">
        <v>4</v>
      </c>
      <c r="BK4" s="5">
        <v>5</v>
      </c>
      <c r="BL4" s="5">
        <v>6</v>
      </c>
      <c r="BM4" s="5">
        <v>7</v>
      </c>
      <c r="BN4" s="5">
        <v>8</v>
      </c>
      <c r="BO4" s="5">
        <v>9</v>
      </c>
      <c r="BP4" s="5">
        <v>10</v>
      </c>
      <c r="BQ4" s="5">
        <v>11</v>
      </c>
      <c r="BR4" s="5">
        <v>12</v>
      </c>
      <c r="BS4" s="5">
        <v>13</v>
      </c>
      <c r="BT4" s="5">
        <v>14</v>
      </c>
      <c r="BU4" s="5">
        <v>15</v>
      </c>
      <c r="BV4" s="5">
        <v>16</v>
      </c>
      <c r="BW4" s="5">
        <v>17</v>
      </c>
      <c r="BX4" s="5">
        <v>18</v>
      </c>
      <c r="BY4" s="5">
        <v>19</v>
      </c>
      <c r="BZ4" s="5">
        <v>20</v>
      </c>
      <c r="CA4" s="5">
        <v>21</v>
      </c>
      <c r="CB4" s="5">
        <v>22</v>
      </c>
      <c r="CC4" s="5">
        <v>23</v>
      </c>
      <c r="CD4" s="5">
        <v>24</v>
      </c>
      <c r="CE4" s="5">
        <v>25</v>
      </c>
      <c r="CF4" s="5">
        <v>26</v>
      </c>
      <c r="CG4" s="5">
        <v>27</v>
      </c>
      <c r="CH4" s="5">
        <v>28</v>
      </c>
      <c r="CI4" s="5">
        <v>29</v>
      </c>
      <c r="CJ4" s="5">
        <v>30</v>
      </c>
      <c r="CK4" s="5">
        <v>31</v>
      </c>
      <c r="CL4" s="5">
        <v>32</v>
      </c>
      <c r="CM4" s="5">
        <v>33</v>
      </c>
      <c r="CN4" s="5">
        <v>34</v>
      </c>
      <c r="CO4" s="5">
        <v>1</v>
      </c>
      <c r="CP4" s="5">
        <v>2</v>
      </c>
      <c r="CQ4" s="5">
        <v>3</v>
      </c>
      <c r="CR4" s="5">
        <v>4</v>
      </c>
      <c r="CS4" s="5">
        <v>5</v>
      </c>
      <c r="CT4" s="6">
        <v>6</v>
      </c>
      <c r="CU4" s="5">
        <v>3</v>
      </c>
      <c r="CV4" s="5">
        <v>4</v>
      </c>
      <c r="CW4" s="5">
        <v>5</v>
      </c>
      <c r="CX4" s="6">
        <v>6</v>
      </c>
      <c r="CY4" s="181"/>
      <c r="CZ4" s="5">
        <v>1</v>
      </c>
      <c r="DA4" s="5">
        <v>2</v>
      </c>
      <c r="DB4" s="5">
        <v>3</v>
      </c>
      <c r="DC4" s="5">
        <v>4</v>
      </c>
      <c r="DD4" s="5">
        <v>5</v>
      </c>
      <c r="DE4" s="5">
        <v>6</v>
      </c>
      <c r="DF4" s="5">
        <v>7</v>
      </c>
      <c r="DG4" s="5">
        <v>8</v>
      </c>
      <c r="DH4" s="5">
        <v>9</v>
      </c>
      <c r="DI4" s="5">
        <v>10</v>
      </c>
      <c r="DJ4" s="5">
        <v>11</v>
      </c>
      <c r="DK4" s="5">
        <v>12</v>
      </c>
      <c r="DL4" s="5">
        <v>13</v>
      </c>
      <c r="DM4" s="5">
        <v>14</v>
      </c>
      <c r="DN4" s="5">
        <v>15</v>
      </c>
      <c r="DO4" s="5">
        <v>16</v>
      </c>
      <c r="DP4" s="5">
        <v>17</v>
      </c>
      <c r="DQ4" s="5">
        <v>18</v>
      </c>
      <c r="DR4" s="5">
        <v>19</v>
      </c>
      <c r="DS4" s="5">
        <v>20</v>
      </c>
      <c r="DT4" s="5">
        <v>21</v>
      </c>
      <c r="DU4" s="5">
        <v>22</v>
      </c>
      <c r="DV4" s="5">
        <v>23</v>
      </c>
      <c r="DW4" s="5">
        <v>24</v>
      </c>
      <c r="DX4" s="5">
        <v>25</v>
      </c>
      <c r="DY4" s="5">
        <v>26</v>
      </c>
      <c r="DZ4" s="5">
        <v>27</v>
      </c>
      <c r="EA4" s="5">
        <v>28</v>
      </c>
      <c r="EB4" s="5">
        <v>29</v>
      </c>
      <c r="EC4" s="5">
        <v>30</v>
      </c>
      <c r="ED4" s="5">
        <v>31</v>
      </c>
      <c r="EE4" s="5">
        <v>32</v>
      </c>
      <c r="EF4" s="5">
        <v>33</v>
      </c>
      <c r="EG4" s="5">
        <v>34</v>
      </c>
      <c r="EH4" s="5">
        <v>1</v>
      </c>
      <c r="EI4" s="5">
        <v>2</v>
      </c>
      <c r="EJ4" s="5">
        <v>3</v>
      </c>
      <c r="EK4" s="5">
        <v>4</v>
      </c>
      <c r="EL4" s="5">
        <v>5</v>
      </c>
      <c r="EM4" s="6">
        <v>6</v>
      </c>
      <c r="EN4" s="100" t="s">
        <v>17</v>
      </c>
      <c r="EO4" s="5">
        <v>1</v>
      </c>
      <c r="EP4" s="5">
        <v>2</v>
      </c>
      <c r="EQ4" s="5">
        <v>3</v>
      </c>
      <c r="ER4" s="5">
        <v>4</v>
      </c>
      <c r="ES4" s="5">
        <v>5</v>
      </c>
      <c r="ET4" s="5">
        <v>6</v>
      </c>
      <c r="EU4" s="5">
        <v>7</v>
      </c>
      <c r="EV4" s="5">
        <v>8</v>
      </c>
      <c r="EW4" s="5">
        <v>9</v>
      </c>
      <c r="EX4" s="5">
        <v>10</v>
      </c>
      <c r="EY4" s="5">
        <v>11</v>
      </c>
      <c r="EZ4" s="5">
        <v>12</v>
      </c>
      <c r="FA4" s="5">
        <v>13</v>
      </c>
      <c r="FB4" s="5">
        <v>14</v>
      </c>
      <c r="FC4" s="5">
        <v>15</v>
      </c>
      <c r="FD4" s="5">
        <v>16</v>
      </c>
      <c r="FE4" s="5">
        <v>17</v>
      </c>
      <c r="FF4" s="5">
        <v>18</v>
      </c>
      <c r="FG4" s="5">
        <v>19</v>
      </c>
      <c r="FH4" s="5">
        <v>20</v>
      </c>
      <c r="FI4" s="5">
        <v>21</v>
      </c>
      <c r="FJ4" s="5">
        <v>22</v>
      </c>
      <c r="FK4" s="5">
        <v>23</v>
      </c>
      <c r="FL4" s="5">
        <v>24</v>
      </c>
      <c r="FM4" s="5">
        <v>25</v>
      </c>
      <c r="FN4" s="5">
        <v>26</v>
      </c>
      <c r="FO4" s="5">
        <v>27</v>
      </c>
      <c r="FP4" s="5">
        <v>28</v>
      </c>
      <c r="FQ4" s="5">
        <v>29</v>
      </c>
      <c r="FR4" s="5">
        <v>30</v>
      </c>
      <c r="FS4" s="5">
        <v>31</v>
      </c>
      <c r="FT4" s="5">
        <v>32</v>
      </c>
      <c r="FU4" s="5">
        <v>33</v>
      </c>
      <c r="FV4" s="5">
        <v>34</v>
      </c>
      <c r="FW4" s="5">
        <v>1</v>
      </c>
      <c r="FX4" s="5">
        <v>2</v>
      </c>
      <c r="FY4" s="5">
        <v>3</v>
      </c>
      <c r="FZ4" s="5">
        <v>4</v>
      </c>
      <c r="GA4" s="5">
        <v>5</v>
      </c>
      <c r="GB4" s="6">
        <v>6</v>
      </c>
      <c r="GC4" s="5">
        <v>3</v>
      </c>
      <c r="GD4" s="5">
        <v>4</v>
      </c>
      <c r="GE4" s="5">
        <v>5</v>
      </c>
      <c r="GF4" s="6">
        <v>6</v>
      </c>
      <c r="GG4" s="101" t="s">
        <v>18</v>
      </c>
      <c r="GH4" s="5">
        <v>1</v>
      </c>
      <c r="GI4" s="5">
        <v>2</v>
      </c>
      <c r="GJ4" s="5">
        <v>3</v>
      </c>
      <c r="GK4" s="5">
        <v>4</v>
      </c>
      <c r="GL4" s="5">
        <v>5</v>
      </c>
      <c r="GM4" s="5">
        <v>6</v>
      </c>
      <c r="GN4" s="5">
        <v>7</v>
      </c>
      <c r="GO4" s="5">
        <v>8</v>
      </c>
      <c r="GP4" s="5">
        <v>9</v>
      </c>
      <c r="GQ4" s="5">
        <v>10</v>
      </c>
      <c r="GR4" s="5">
        <v>11</v>
      </c>
      <c r="GS4" s="5">
        <v>12</v>
      </c>
      <c r="GT4" s="5">
        <v>13</v>
      </c>
      <c r="GU4" s="5">
        <v>14</v>
      </c>
      <c r="GV4" s="5">
        <v>15</v>
      </c>
      <c r="GW4" s="5">
        <v>16</v>
      </c>
      <c r="GX4" s="5">
        <v>17</v>
      </c>
      <c r="GY4" s="5">
        <v>18</v>
      </c>
      <c r="GZ4" s="5">
        <v>19</v>
      </c>
      <c r="HA4" s="5">
        <v>20</v>
      </c>
      <c r="HB4" s="5">
        <v>21</v>
      </c>
      <c r="HC4" s="5">
        <v>22</v>
      </c>
      <c r="HD4" s="5">
        <v>23</v>
      </c>
      <c r="HE4" s="5">
        <v>24</v>
      </c>
      <c r="HF4" s="5">
        <v>25</v>
      </c>
      <c r="HG4" s="5">
        <v>26</v>
      </c>
      <c r="HH4" s="5">
        <v>27</v>
      </c>
      <c r="HI4" s="5">
        <v>28</v>
      </c>
      <c r="HJ4" s="5">
        <v>29</v>
      </c>
      <c r="HK4" s="5">
        <v>30</v>
      </c>
      <c r="HL4" s="5">
        <v>31</v>
      </c>
      <c r="HM4" s="5">
        <v>32</v>
      </c>
      <c r="HN4" s="5">
        <v>33</v>
      </c>
      <c r="HO4" s="7">
        <v>34</v>
      </c>
      <c r="HP4" s="3"/>
      <c r="HQ4" s="3"/>
      <c r="HR4" s="3"/>
      <c r="HS4" s="3"/>
      <c r="HT4" s="3"/>
      <c r="HU4" s="3"/>
      <c r="HV4" s="3"/>
      <c r="HW4" s="3"/>
      <c r="HX4" s="3"/>
    </row>
    <row r="5" spans="1:232" s="145" customFormat="1" ht="13.5" thickTop="1">
      <c r="A5" s="130" t="s">
        <v>59</v>
      </c>
      <c r="B5" s="131" t="s">
        <v>120</v>
      </c>
      <c r="C5" s="132">
        <f aca="true" t="shared" si="11" ref="C5:C47">COUNT(BG5:CX5)</f>
        <v>8</v>
      </c>
      <c r="D5" s="133">
        <f aca="true" t="shared" si="12" ref="D5:D30">COUNTIF(X5:BE5,"T")</f>
        <v>8</v>
      </c>
      <c r="E5" s="134">
        <f aca="true" t="shared" si="13" ref="E5:E47">COUNTIF(BG5:CX5,90)</f>
        <v>8</v>
      </c>
      <c r="F5" s="133">
        <f aca="true" t="shared" si="14" ref="F5:F30">COUNTIF(CZ5:EM5,"I")</f>
        <v>0</v>
      </c>
      <c r="G5" s="133">
        <f aca="true" t="shared" si="15" ref="G5:G30">COUNTIF(CZ5:EM5,"E")</f>
        <v>0</v>
      </c>
      <c r="H5" s="134">
        <f aca="true" t="shared" si="16" ref="H5:H47">COUNTIF(BG5:CX5,"S")</f>
        <v>0</v>
      </c>
      <c r="I5" s="135">
        <f aca="true" t="shared" si="17" ref="I5:I47">SUM(BG5:CX5)</f>
        <v>720</v>
      </c>
      <c r="J5" s="136">
        <f aca="true" t="shared" si="18" ref="J5:J47">ABS(I5/C5)</f>
        <v>90</v>
      </c>
      <c r="K5" s="136">
        <f>ABS(I5*100/I1)</f>
        <v>23.529411764705884</v>
      </c>
      <c r="L5" s="135">
        <f>K1</f>
        <v>34</v>
      </c>
      <c r="M5" s="135">
        <f aca="true" t="shared" si="19" ref="M5:M30">COUNTIF(X5:BE5,"C")+COUNTIF(X5:BE5,"T")</f>
        <v>32</v>
      </c>
      <c r="N5" s="135">
        <f>SUM(O5:Q5)</f>
        <v>2</v>
      </c>
      <c r="O5" s="135">
        <f aca="true" t="shared" si="20" ref="O5:O30">COUNTIF(X5:BE5,"DT")</f>
        <v>0</v>
      </c>
      <c r="P5" s="135">
        <f aca="true" t="shared" si="21" ref="P5:P30">COUNTIF(X5:BE5,"L")</f>
        <v>2</v>
      </c>
      <c r="Q5" s="135">
        <f aca="true" t="shared" si="22" ref="Q5:Q30">COUNTIF(X5:BE5,"S")</f>
        <v>0</v>
      </c>
      <c r="R5" s="137">
        <f aca="true" t="shared" si="23" ref="R5:R30">COUNTIF(EO5:GF5,1)</f>
        <v>1</v>
      </c>
      <c r="S5" s="134">
        <f aca="true" t="shared" si="24" ref="S5:S30">COUNTIF(EO5:GF5,2)</f>
        <v>0</v>
      </c>
      <c r="T5" s="134">
        <f aca="true" t="shared" si="25" ref="T5:T30">COUNTIF(EO5:GF5,"R")</f>
        <v>0</v>
      </c>
      <c r="U5" s="134">
        <f aca="true" t="shared" si="26" ref="U5:U47">SUM(S5:T5)</f>
        <v>0</v>
      </c>
      <c r="V5" s="138">
        <f aca="true" t="shared" si="27" ref="V5:V30">SUM(GH5:HO5)</f>
        <v>-15</v>
      </c>
      <c r="W5" s="139"/>
      <c r="X5" s="132" t="s">
        <v>91</v>
      </c>
      <c r="Y5" s="133" t="s">
        <v>91</v>
      </c>
      <c r="Z5" s="133" t="s">
        <v>91</v>
      </c>
      <c r="AA5" s="133" t="s">
        <v>91</v>
      </c>
      <c r="AB5" s="133" t="s">
        <v>91</v>
      </c>
      <c r="AC5" s="133" t="s">
        <v>91</v>
      </c>
      <c r="AD5" s="133" t="s">
        <v>90</v>
      </c>
      <c r="AE5" s="133" t="s">
        <v>91</v>
      </c>
      <c r="AF5" s="133" t="s">
        <v>90</v>
      </c>
      <c r="AG5" s="133" t="s">
        <v>93</v>
      </c>
      <c r="AH5" s="133" t="s">
        <v>93</v>
      </c>
      <c r="AI5" s="133" t="s">
        <v>91</v>
      </c>
      <c r="AJ5" s="133" t="s">
        <v>91</v>
      </c>
      <c r="AK5" s="133" t="s">
        <v>91</v>
      </c>
      <c r="AL5" s="133" t="s">
        <v>91</v>
      </c>
      <c r="AM5" s="133" t="s">
        <v>91</v>
      </c>
      <c r="AN5" s="133" t="s">
        <v>91</v>
      </c>
      <c r="AO5" s="133" t="s">
        <v>91</v>
      </c>
      <c r="AP5" s="133" t="s">
        <v>91</v>
      </c>
      <c r="AQ5" s="133" t="s">
        <v>91</v>
      </c>
      <c r="AR5" s="133" t="s">
        <v>91</v>
      </c>
      <c r="AS5" s="133" t="s">
        <v>90</v>
      </c>
      <c r="AT5" s="133" t="s">
        <v>90</v>
      </c>
      <c r="AU5" s="133" t="s">
        <v>91</v>
      </c>
      <c r="AV5" s="133" t="s">
        <v>91</v>
      </c>
      <c r="AW5" s="133" t="s">
        <v>91</v>
      </c>
      <c r="AX5" s="133" t="s">
        <v>90</v>
      </c>
      <c r="AY5" s="133" t="s">
        <v>91</v>
      </c>
      <c r="AZ5" s="133" t="s">
        <v>90</v>
      </c>
      <c r="BA5" s="133" t="s">
        <v>91</v>
      </c>
      <c r="BB5" s="133" t="s">
        <v>91</v>
      </c>
      <c r="BC5" s="133" t="s">
        <v>91</v>
      </c>
      <c r="BD5" s="133" t="s">
        <v>90</v>
      </c>
      <c r="BE5" s="140" t="s">
        <v>90</v>
      </c>
      <c r="BF5" s="139"/>
      <c r="BG5" s="132" t="s">
        <v>95</v>
      </c>
      <c r="BH5" s="133" t="s">
        <v>95</v>
      </c>
      <c r="BI5" s="133" t="s">
        <v>95</v>
      </c>
      <c r="BJ5" s="133"/>
      <c r="BK5" s="133"/>
      <c r="BL5" s="133"/>
      <c r="BM5" s="133">
        <v>90</v>
      </c>
      <c r="BN5" s="133"/>
      <c r="BO5" s="133">
        <v>90</v>
      </c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>
        <v>90</v>
      </c>
      <c r="CC5" s="133">
        <v>90</v>
      </c>
      <c r="CD5" s="133"/>
      <c r="CE5" s="133"/>
      <c r="CF5" s="133"/>
      <c r="CG5" s="133">
        <v>90</v>
      </c>
      <c r="CH5" s="133"/>
      <c r="CI5" s="133">
        <v>90</v>
      </c>
      <c r="CJ5" s="133"/>
      <c r="CK5" s="133"/>
      <c r="CL5" s="133"/>
      <c r="CM5" s="133">
        <v>90</v>
      </c>
      <c r="CN5" s="140">
        <v>90</v>
      </c>
      <c r="CO5" s="133"/>
      <c r="CP5" s="140"/>
      <c r="CQ5" s="133"/>
      <c r="CR5" s="140"/>
      <c r="CS5" s="133"/>
      <c r="CT5" s="133"/>
      <c r="CU5" s="133"/>
      <c r="CV5" s="133"/>
      <c r="CW5" s="133"/>
      <c r="CX5" s="141"/>
      <c r="CY5" s="139"/>
      <c r="CZ5" s="132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40"/>
      <c r="EH5" s="133"/>
      <c r="EI5" s="140"/>
      <c r="EJ5" s="133"/>
      <c r="EK5" s="140"/>
      <c r="EL5" s="133"/>
      <c r="EM5" s="133"/>
      <c r="EN5" s="142">
        <f aca="true" t="shared" si="28" ref="EN5:EN30">SUM(EO5:GF5)</f>
        <v>1</v>
      </c>
      <c r="EO5" s="132"/>
      <c r="EP5" s="133"/>
      <c r="EQ5" s="133"/>
      <c r="ER5" s="133"/>
      <c r="ES5" s="133"/>
      <c r="ET5" s="133"/>
      <c r="EU5" s="133"/>
      <c r="EV5" s="128">
        <v>1</v>
      </c>
      <c r="EW5" s="133"/>
      <c r="EX5" s="133"/>
      <c r="EY5" s="133"/>
      <c r="EZ5" s="133"/>
      <c r="FA5" s="133"/>
      <c r="FB5" s="133"/>
      <c r="FC5" s="134"/>
      <c r="FD5" s="134"/>
      <c r="FE5" s="133"/>
      <c r="FF5" s="133"/>
      <c r="FG5" s="133"/>
      <c r="FH5" s="133"/>
      <c r="FI5" s="133"/>
      <c r="FJ5" s="133"/>
      <c r="FK5" s="133"/>
      <c r="FL5" s="133"/>
      <c r="FM5" s="133"/>
      <c r="FN5" s="134"/>
      <c r="FO5" s="133"/>
      <c r="FP5" s="133"/>
      <c r="FQ5" s="134"/>
      <c r="FR5" s="133"/>
      <c r="FS5" s="133"/>
      <c r="FT5" s="133"/>
      <c r="FU5" s="133"/>
      <c r="FV5" s="140"/>
      <c r="FW5" s="133"/>
      <c r="FX5" s="140"/>
      <c r="FY5" s="133"/>
      <c r="FZ5" s="140"/>
      <c r="GA5" s="133"/>
      <c r="GB5" s="133"/>
      <c r="GC5" s="133"/>
      <c r="GD5" s="133"/>
      <c r="GE5" s="133"/>
      <c r="GF5" s="141"/>
      <c r="GG5" s="142">
        <f aca="true" t="shared" si="29" ref="GG5:GG30">SUM(GH5:HO5)</f>
        <v>-15</v>
      </c>
      <c r="GH5" s="132"/>
      <c r="GI5" s="133"/>
      <c r="GJ5" s="133"/>
      <c r="GK5" s="133"/>
      <c r="GL5" s="133"/>
      <c r="GM5" s="133"/>
      <c r="GN5" s="133">
        <v>-2</v>
      </c>
      <c r="GO5" s="133"/>
      <c r="GP5" s="133">
        <v>-1</v>
      </c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>
        <v>-3</v>
      </c>
      <c r="HD5" s="133">
        <v>0</v>
      </c>
      <c r="HE5" s="133"/>
      <c r="HF5" s="133"/>
      <c r="HG5" s="133"/>
      <c r="HH5" s="133">
        <v>-2</v>
      </c>
      <c r="HI5" s="133"/>
      <c r="HJ5" s="133">
        <v>-2</v>
      </c>
      <c r="HK5" s="133"/>
      <c r="HL5" s="133"/>
      <c r="HM5" s="133"/>
      <c r="HN5" s="133">
        <v>-2</v>
      </c>
      <c r="HO5" s="143">
        <v>-3</v>
      </c>
      <c r="HP5" s="144"/>
      <c r="HQ5" s="144"/>
      <c r="HR5" s="144"/>
      <c r="HS5" s="144"/>
      <c r="HT5" s="144"/>
      <c r="HU5" s="144"/>
      <c r="HV5" s="144"/>
      <c r="HW5" s="144"/>
      <c r="HX5" s="144"/>
    </row>
    <row r="6" spans="1:223" s="144" customFormat="1" ht="12.75">
      <c r="A6" s="146" t="s">
        <v>60</v>
      </c>
      <c r="B6" s="147" t="s">
        <v>120</v>
      </c>
      <c r="C6" s="132">
        <f t="shared" si="11"/>
        <v>26</v>
      </c>
      <c r="D6" s="133">
        <f t="shared" si="12"/>
        <v>26</v>
      </c>
      <c r="E6" s="134">
        <f t="shared" si="13"/>
        <v>26</v>
      </c>
      <c r="F6" s="133">
        <f t="shared" si="14"/>
        <v>0</v>
      </c>
      <c r="G6" s="133">
        <f t="shared" si="15"/>
        <v>0</v>
      </c>
      <c r="H6" s="134">
        <f t="shared" si="16"/>
        <v>0</v>
      </c>
      <c r="I6" s="135">
        <f t="shared" si="17"/>
        <v>2340</v>
      </c>
      <c r="J6" s="136">
        <f t="shared" si="18"/>
        <v>90</v>
      </c>
      <c r="K6" s="136">
        <f>ABS(I6*100/I1)</f>
        <v>76.47058823529412</v>
      </c>
      <c r="L6" s="135">
        <f>K1</f>
        <v>34</v>
      </c>
      <c r="M6" s="135">
        <f t="shared" si="19"/>
        <v>34</v>
      </c>
      <c r="N6" s="135">
        <f aca="true" t="shared" si="30" ref="N6:N42">SUM(O6:Q6)</f>
        <v>0</v>
      </c>
      <c r="O6" s="135">
        <f t="shared" si="20"/>
        <v>0</v>
      </c>
      <c r="P6" s="135">
        <f t="shared" si="21"/>
        <v>0</v>
      </c>
      <c r="Q6" s="135">
        <f t="shared" si="22"/>
        <v>0</v>
      </c>
      <c r="R6" s="137">
        <f t="shared" si="23"/>
        <v>3</v>
      </c>
      <c r="S6" s="134">
        <f t="shared" si="24"/>
        <v>0</v>
      </c>
      <c r="T6" s="134">
        <f t="shared" si="25"/>
        <v>0</v>
      </c>
      <c r="U6" s="134">
        <f t="shared" si="26"/>
        <v>0</v>
      </c>
      <c r="V6" s="138">
        <f t="shared" si="27"/>
        <v>-16</v>
      </c>
      <c r="W6" s="139"/>
      <c r="X6" s="148" t="s">
        <v>90</v>
      </c>
      <c r="Y6" s="134" t="s">
        <v>90</v>
      </c>
      <c r="Z6" s="134" t="s">
        <v>90</v>
      </c>
      <c r="AA6" s="134" t="s">
        <v>90</v>
      </c>
      <c r="AB6" s="134" t="s">
        <v>90</v>
      </c>
      <c r="AC6" s="134" t="s">
        <v>90</v>
      </c>
      <c r="AD6" s="134" t="s">
        <v>91</v>
      </c>
      <c r="AE6" s="134" t="s">
        <v>90</v>
      </c>
      <c r="AF6" s="134" t="s">
        <v>91</v>
      </c>
      <c r="AG6" s="134" t="s">
        <v>90</v>
      </c>
      <c r="AH6" s="134" t="s">
        <v>90</v>
      </c>
      <c r="AI6" s="134" t="s">
        <v>90</v>
      </c>
      <c r="AJ6" s="134" t="s">
        <v>90</v>
      </c>
      <c r="AK6" s="134" t="s">
        <v>90</v>
      </c>
      <c r="AL6" s="134" t="s">
        <v>90</v>
      </c>
      <c r="AM6" s="134" t="s">
        <v>90</v>
      </c>
      <c r="AN6" s="134" t="s">
        <v>90</v>
      </c>
      <c r="AO6" s="134" t="s">
        <v>90</v>
      </c>
      <c r="AP6" s="134" t="s">
        <v>90</v>
      </c>
      <c r="AQ6" s="134" t="s">
        <v>90</v>
      </c>
      <c r="AR6" s="134" t="s">
        <v>90</v>
      </c>
      <c r="AS6" s="134" t="s">
        <v>91</v>
      </c>
      <c r="AT6" s="134" t="s">
        <v>91</v>
      </c>
      <c r="AU6" s="134" t="s">
        <v>90</v>
      </c>
      <c r="AV6" s="134" t="s">
        <v>90</v>
      </c>
      <c r="AW6" s="134" t="s">
        <v>90</v>
      </c>
      <c r="AX6" s="134" t="s">
        <v>91</v>
      </c>
      <c r="AY6" s="134" t="s">
        <v>90</v>
      </c>
      <c r="AZ6" s="134" t="s">
        <v>91</v>
      </c>
      <c r="BA6" s="134" t="s">
        <v>90</v>
      </c>
      <c r="BB6" s="134" t="s">
        <v>90</v>
      </c>
      <c r="BC6" s="134" t="s">
        <v>90</v>
      </c>
      <c r="BD6" s="134" t="s">
        <v>91</v>
      </c>
      <c r="BE6" s="138" t="s">
        <v>91</v>
      </c>
      <c r="BF6" s="139"/>
      <c r="BG6" s="148">
        <v>90</v>
      </c>
      <c r="BH6" s="134">
        <v>90</v>
      </c>
      <c r="BI6" s="134">
        <v>90</v>
      </c>
      <c r="BJ6" s="134">
        <v>90</v>
      </c>
      <c r="BK6" s="134">
        <v>90</v>
      </c>
      <c r="BL6" s="134">
        <v>90</v>
      </c>
      <c r="BM6" s="134"/>
      <c r="BN6" s="134">
        <v>90</v>
      </c>
      <c r="BO6" s="134"/>
      <c r="BP6" s="134">
        <v>90</v>
      </c>
      <c r="BQ6" s="134">
        <v>90</v>
      </c>
      <c r="BR6" s="134">
        <v>90</v>
      </c>
      <c r="BS6" s="134">
        <v>90</v>
      </c>
      <c r="BT6" s="134">
        <v>90</v>
      </c>
      <c r="BU6" s="134">
        <v>90</v>
      </c>
      <c r="BV6" s="134">
        <v>90</v>
      </c>
      <c r="BW6" s="134">
        <v>90</v>
      </c>
      <c r="BX6" s="134">
        <v>90</v>
      </c>
      <c r="BY6" s="134">
        <v>90</v>
      </c>
      <c r="BZ6" s="134">
        <v>90</v>
      </c>
      <c r="CA6" s="134">
        <v>90</v>
      </c>
      <c r="CB6" s="134"/>
      <c r="CC6" s="134"/>
      <c r="CD6" s="134">
        <v>90</v>
      </c>
      <c r="CE6" s="134">
        <v>90</v>
      </c>
      <c r="CF6" s="134">
        <v>90</v>
      </c>
      <c r="CG6" s="134"/>
      <c r="CH6" s="134">
        <v>90</v>
      </c>
      <c r="CI6" s="134"/>
      <c r="CJ6" s="134">
        <v>90</v>
      </c>
      <c r="CK6" s="134">
        <v>90</v>
      </c>
      <c r="CL6" s="134">
        <v>90</v>
      </c>
      <c r="CM6" s="134"/>
      <c r="CN6" s="138"/>
      <c r="CO6" s="134"/>
      <c r="CP6" s="138"/>
      <c r="CQ6" s="134"/>
      <c r="CR6" s="138"/>
      <c r="CS6" s="134"/>
      <c r="CT6" s="134"/>
      <c r="CU6" s="134"/>
      <c r="CV6" s="134"/>
      <c r="CW6" s="134"/>
      <c r="CX6" s="149"/>
      <c r="CY6" s="150"/>
      <c r="CZ6" s="148" t="s">
        <v>95</v>
      </c>
      <c r="DA6" s="134" t="s">
        <v>95</v>
      </c>
      <c r="DB6" s="134" t="s">
        <v>95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8"/>
      <c r="EH6" s="134"/>
      <c r="EI6" s="138"/>
      <c r="EJ6" s="134"/>
      <c r="EK6" s="138"/>
      <c r="EL6" s="134"/>
      <c r="EM6" s="134"/>
      <c r="EN6" s="142">
        <f t="shared" si="28"/>
        <v>3</v>
      </c>
      <c r="EO6" s="148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28">
        <v>1</v>
      </c>
      <c r="FE6" s="134"/>
      <c r="FF6" s="134"/>
      <c r="FG6" s="134"/>
      <c r="FH6" s="134"/>
      <c r="FI6" s="128">
        <v>1</v>
      </c>
      <c r="FJ6" s="134"/>
      <c r="FK6" s="134"/>
      <c r="FL6" s="134"/>
      <c r="FM6" s="134"/>
      <c r="FN6" s="134"/>
      <c r="FO6" s="134"/>
      <c r="FP6" s="134"/>
      <c r="FQ6" s="134"/>
      <c r="FR6" s="128">
        <v>1</v>
      </c>
      <c r="FS6" s="134"/>
      <c r="FT6" s="134"/>
      <c r="FU6" s="134"/>
      <c r="FV6" s="138"/>
      <c r="FW6" s="134"/>
      <c r="FX6" s="138"/>
      <c r="FY6" s="134"/>
      <c r="FZ6" s="138"/>
      <c r="GA6" s="134"/>
      <c r="GB6" s="134"/>
      <c r="GC6" s="134"/>
      <c r="GD6" s="134"/>
      <c r="GE6" s="134"/>
      <c r="GF6" s="149"/>
      <c r="GG6" s="142">
        <f t="shared" si="29"/>
        <v>-16</v>
      </c>
      <c r="GH6" s="148">
        <v>-1</v>
      </c>
      <c r="GI6" s="134">
        <v>-1</v>
      </c>
      <c r="GJ6" s="134">
        <v>0</v>
      </c>
      <c r="GK6" s="134">
        <v>-1</v>
      </c>
      <c r="GL6" s="134">
        <v>-2</v>
      </c>
      <c r="GM6" s="134">
        <v>0</v>
      </c>
      <c r="GN6" s="134"/>
      <c r="GO6" s="134">
        <v>-1</v>
      </c>
      <c r="GP6" s="134"/>
      <c r="GQ6" s="134">
        <v>0</v>
      </c>
      <c r="GR6" s="134">
        <v>0</v>
      </c>
      <c r="GS6" s="134">
        <v>0</v>
      </c>
      <c r="GT6" s="134">
        <v>-2</v>
      </c>
      <c r="GU6" s="134">
        <v>0</v>
      </c>
      <c r="GV6" s="134">
        <v>-1</v>
      </c>
      <c r="GW6" s="134">
        <v>0</v>
      </c>
      <c r="GX6" s="134">
        <v>0</v>
      </c>
      <c r="GY6" s="134">
        <v>-1</v>
      </c>
      <c r="GZ6" s="134">
        <v>0</v>
      </c>
      <c r="HA6" s="134">
        <v>0</v>
      </c>
      <c r="HB6" s="134">
        <v>-1</v>
      </c>
      <c r="HC6" s="134"/>
      <c r="HD6" s="134"/>
      <c r="HE6" s="134">
        <v>-2</v>
      </c>
      <c r="HF6" s="134">
        <v>0</v>
      </c>
      <c r="HG6" s="134">
        <v>-1</v>
      </c>
      <c r="HH6" s="134"/>
      <c r="HI6" s="134">
        <v>0</v>
      </c>
      <c r="HJ6" s="134"/>
      <c r="HK6" s="134">
        <v>0</v>
      </c>
      <c r="HL6" s="134">
        <v>0</v>
      </c>
      <c r="HM6" s="134">
        <v>-2</v>
      </c>
      <c r="HN6" s="134"/>
      <c r="HO6" s="151"/>
    </row>
    <row r="7" spans="1:232" s="145" customFormat="1" ht="12.75">
      <c r="A7" s="152" t="s">
        <v>118</v>
      </c>
      <c r="B7" s="147" t="s">
        <v>120</v>
      </c>
      <c r="C7" s="132">
        <f>COUNT(BG7:CX7)</f>
        <v>0</v>
      </c>
      <c r="D7" s="133">
        <f t="shared" si="12"/>
        <v>0</v>
      </c>
      <c r="E7" s="134">
        <f>COUNTIF(BG7:CX7,90)</f>
        <v>0</v>
      </c>
      <c r="F7" s="133">
        <f t="shared" si="14"/>
        <v>0</v>
      </c>
      <c r="G7" s="133">
        <f t="shared" si="15"/>
        <v>0</v>
      </c>
      <c r="H7" s="134">
        <f t="shared" si="16"/>
        <v>0</v>
      </c>
      <c r="I7" s="135">
        <f t="shared" si="17"/>
        <v>0</v>
      </c>
      <c r="J7" s="136" t="e">
        <f>ABS(I7/C7)</f>
        <v>#DIV/0!</v>
      </c>
      <c r="K7" s="136">
        <f>ABS(I7*100/I1)</f>
        <v>0</v>
      </c>
      <c r="L7" s="135">
        <f>K1-9</f>
        <v>25</v>
      </c>
      <c r="M7" s="135">
        <f t="shared" si="19"/>
        <v>2</v>
      </c>
      <c r="N7" s="135">
        <f>SUM(O7:Q7)</f>
        <v>23</v>
      </c>
      <c r="O7" s="135">
        <f t="shared" si="20"/>
        <v>23</v>
      </c>
      <c r="P7" s="135">
        <f t="shared" si="21"/>
        <v>0</v>
      </c>
      <c r="Q7" s="135">
        <f t="shared" si="22"/>
        <v>0</v>
      </c>
      <c r="R7" s="137">
        <f t="shared" si="23"/>
        <v>0</v>
      </c>
      <c r="S7" s="134">
        <f>COUNTIF(EO7:GF7,2)</f>
        <v>0</v>
      </c>
      <c r="T7" s="134">
        <f t="shared" si="25"/>
        <v>0</v>
      </c>
      <c r="U7" s="134">
        <f>SUM(S7:T7)</f>
        <v>0</v>
      </c>
      <c r="V7" s="138">
        <f t="shared" si="27"/>
        <v>0</v>
      </c>
      <c r="W7" s="139"/>
      <c r="X7" s="148" t="s">
        <v>117</v>
      </c>
      <c r="Y7" s="134" t="s">
        <v>117</v>
      </c>
      <c r="Z7" s="134" t="s">
        <v>117</v>
      </c>
      <c r="AA7" s="134" t="s">
        <v>117</v>
      </c>
      <c r="AB7" s="134" t="s">
        <v>117</v>
      </c>
      <c r="AC7" s="134" t="s">
        <v>117</v>
      </c>
      <c r="AD7" s="134" t="s">
        <v>117</v>
      </c>
      <c r="AE7" s="134" t="s">
        <v>117</v>
      </c>
      <c r="AF7" s="134" t="s">
        <v>117</v>
      </c>
      <c r="AG7" s="134" t="s">
        <v>91</v>
      </c>
      <c r="AH7" s="134" t="s">
        <v>91</v>
      </c>
      <c r="AI7" s="134" t="s">
        <v>92</v>
      </c>
      <c r="AJ7" s="134" t="s">
        <v>92</v>
      </c>
      <c r="AK7" s="134" t="s">
        <v>92</v>
      </c>
      <c r="AL7" s="134" t="s">
        <v>92</v>
      </c>
      <c r="AM7" s="134" t="s">
        <v>92</v>
      </c>
      <c r="AN7" s="134" t="s">
        <v>92</v>
      </c>
      <c r="AO7" s="134" t="s">
        <v>92</v>
      </c>
      <c r="AP7" s="134" t="s">
        <v>92</v>
      </c>
      <c r="AQ7" s="134" t="s">
        <v>92</v>
      </c>
      <c r="AR7" s="134" t="s">
        <v>92</v>
      </c>
      <c r="AS7" s="134" t="s">
        <v>92</v>
      </c>
      <c r="AT7" s="134" t="s">
        <v>92</v>
      </c>
      <c r="AU7" s="134" t="s">
        <v>92</v>
      </c>
      <c r="AV7" s="134" t="s">
        <v>92</v>
      </c>
      <c r="AW7" s="134" t="s">
        <v>92</v>
      </c>
      <c r="AX7" s="134" t="s">
        <v>92</v>
      </c>
      <c r="AY7" s="134" t="s">
        <v>92</v>
      </c>
      <c r="AZ7" s="134" t="s">
        <v>92</v>
      </c>
      <c r="BA7" s="134" t="s">
        <v>92</v>
      </c>
      <c r="BB7" s="134" t="s">
        <v>92</v>
      </c>
      <c r="BC7" s="134" t="s">
        <v>92</v>
      </c>
      <c r="BD7" s="134" t="s">
        <v>92</v>
      </c>
      <c r="BE7" s="138" t="s">
        <v>92</v>
      </c>
      <c r="BF7" s="139"/>
      <c r="BG7" s="148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8"/>
      <c r="CO7" s="134"/>
      <c r="CP7" s="138"/>
      <c r="CQ7" s="134"/>
      <c r="CR7" s="138"/>
      <c r="CS7" s="134"/>
      <c r="CT7" s="134"/>
      <c r="CU7" s="134"/>
      <c r="CV7" s="134"/>
      <c r="CW7" s="134"/>
      <c r="CX7" s="149"/>
      <c r="CY7" s="139"/>
      <c r="CZ7" s="148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8"/>
      <c r="EH7" s="134"/>
      <c r="EI7" s="138"/>
      <c r="EJ7" s="134"/>
      <c r="EK7" s="138"/>
      <c r="EL7" s="134"/>
      <c r="EM7" s="134"/>
      <c r="EN7" s="142">
        <f t="shared" si="28"/>
        <v>0</v>
      </c>
      <c r="EO7" s="148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8"/>
      <c r="FW7" s="134"/>
      <c r="FX7" s="138"/>
      <c r="FY7" s="134"/>
      <c r="FZ7" s="138"/>
      <c r="GA7" s="134"/>
      <c r="GB7" s="134"/>
      <c r="GC7" s="134"/>
      <c r="GD7" s="134"/>
      <c r="GE7" s="134"/>
      <c r="GF7" s="149"/>
      <c r="GG7" s="142">
        <f t="shared" si="29"/>
        <v>0</v>
      </c>
      <c r="GH7" s="148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51"/>
      <c r="HP7" s="144"/>
      <c r="HQ7" s="144"/>
      <c r="HR7" s="144"/>
      <c r="HS7" s="144"/>
      <c r="HT7" s="144"/>
      <c r="HU7" s="144"/>
      <c r="HV7" s="144"/>
      <c r="HW7" s="144"/>
      <c r="HX7" s="144"/>
    </row>
    <row r="8" spans="1:223" ht="12.75">
      <c r="A8" s="103" t="s">
        <v>147</v>
      </c>
      <c r="B8" s="75" t="s">
        <v>122</v>
      </c>
      <c r="C8" s="23">
        <f t="shared" si="11"/>
        <v>2</v>
      </c>
      <c r="D8" s="17">
        <f t="shared" si="12"/>
        <v>0</v>
      </c>
      <c r="E8" s="69">
        <f t="shared" si="13"/>
        <v>0</v>
      </c>
      <c r="F8" s="17">
        <f t="shared" si="14"/>
        <v>0</v>
      </c>
      <c r="G8" s="17">
        <f t="shared" si="15"/>
        <v>2</v>
      </c>
      <c r="H8" s="69">
        <f t="shared" si="16"/>
        <v>0</v>
      </c>
      <c r="I8" s="70">
        <f t="shared" si="17"/>
        <v>5</v>
      </c>
      <c r="J8" s="71">
        <f t="shared" si="18"/>
        <v>2.5</v>
      </c>
      <c r="K8" s="71">
        <f>ABS(I8*100/I1)</f>
        <v>0.16339869281045752</v>
      </c>
      <c r="L8" s="70">
        <f>6</f>
        <v>6</v>
      </c>
      <c r="M8" s="70">
        <f t="shared" si="19"/>
        <v>4</v>
      </c>
      <c r="N8" s="70">
        <f t="shared" si="30"/>
        <v>2</v>
      </c>
      <c r="O8" s="70">
        <f t="shared" si="20"/>
        <v>2</v>
      </c>
      <c r="P8" s="70">
        <f t="shared" si="21"/>
        <v>0</v>
      </c>
      <c r="Q8" s="70">
        <f t="shared" si="22"/>
        <v>0</v>
      </c>
      <c r="R8" s="72">
        <f t="shared" si="23"/>
        <v>0</v>
      </c>
      <c r="S8" s="69">
        <f t="shared" si="24"/>
        <v>0</v>
      </c>
      <c r="T8" s="69">
        <f t="shared" si="25"/>
        <v>0</v>
      </c>
      <c r="U8" s="69">
        <f t="shared" si="26"/>
        <v>0</v>
      </c>
      <c r="V8" s="73">
        <f t="shared" si="27"/>
        <v>0</v>
      </c>
      <c r="W8" s="139"/>
      <c r="X8" s="104" t="s">
        <v>117</v>
      </c>
      <c r="Y8" s="104" t="s">
        <v>117</v>
      </c>
      <c r="Z8" s="104" t="s">
        <v>117</v>
      </c>
      <c r="AA8" s="104" t="s">
        <v>117</v>
      </c>
      <c r="AB8" s="104" t="s">
        <v>117</v>
      </c>
      <c r="AC8" s="104" t="s">
        <v>117</v>
      </c>
      <c r="AD8" s="104" t="s">
        <v>117</v>
      </c>
      <c r="AE8" s="104" t="s">
        <v>117</v>
      </c>
      <c r="AF8" s="104" t="s">
        <v>117</v>
      </c>
      <c r="AG8" s="104" t="s">
        <v>117</v>
      </c>
      <c r="AH8" s="104" t="s">
        <v>117</v>
      </c>
      <c r="AI8" s="104" t="s">
        <v>117</v>
      </c>
      <c r="AJ8" s="104" t="s">
        <v>117</v>
      </c>
      <c r="AK8" s="104" t="s">
        <v>117</v>
      </c>
      <c r="AL8" s="104" t="s">
        <v>117</v>
      </c>
      <c r="AM8" s="104" t="s">
        <v>117</v>
      </c>
      <c r="AN8" s="104" t="s">
        <v>117</v>
      </c>
      <c r="AO8" s="104" t="s">
        <v>117</v>
      </c>
      <c r="AP8" s="104" t="s">
        <v>117</v>
      </c>
      <c r="AQ8" s="104" t="s">
        <v>117</v>
      </c>
      <c r="AR8" s="104" t="s">
        <v>117</v>
      </c>
      <c r="AS8" s="104" t="s">
        <v>117</v>
      </c>
      <c r="AT8" s="104" t="s">
        <v>117</v>
      </c>
      <c r="AU8" s="104" t="s">
        <v>117</v>
      </c>
      <c r="AV8" s="69" t="s">
        <v>92</v>
      </c>
      <c r="AW8" s="69" t="s">
        <v>91</v>
      </c>
      <c r="AX8" s="69" t="s">
        <v>91</v>
      </c>
      <c r="AY8" s="69" t="s">
        <v>91</v>
      </c>
      <c r="AZ8" s="69" t="s">
        <v>91</v>
      </c>
      <c r="BA8" s="69" t="s">
        <v>92</v>
      </c>
      <c r="BB8" s="69" t="s">
        <v>111</v>
      </c>
      <c r="BC8" s="69" t="s">
        <v>111</v>
      </c>
      <c r="BD8" s="69" t="s">
        <v>111</v>
      </c>
      <c r="BE8" s="69" t="s">
        <v>111</v>
      </c>
      <c r="BF8" s="139"/>
      <c r="BG8" s="104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>
        <v>2</v>
      </c>
      <c r="CG8" s="69"/>
      <c r="CH8" s="69">
        <v>3</v>
      </c>
      <c r="CI8" s="69"/>
      <c r="CJ8" s="69"/>
      <c r="CK8" s="69"/>
      <c r="CL8" s="69"/>
      <c r="CM8" s="69"/>
      <c r="CN8" s="69"/>
      <c r="CO8" s="69"/>
      <c r="CP8" s="73"/>
      <c r="CQ8" s="69"/>
      <c r="CR8" s="73"/>
      <c r="CS8" s="69"/>
      <c r="CT8" s="69"/>
      <c r="CU8" s="69"/>
      <c r="CV8" s="69"/>
      <c r="CW8" s="69"/>
      <c r="CX8" s="105"/>
      <c r="CY8" s="150"/>
      <c r="CZ8" s="104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 t="s">
        <v>96</v>
      </c>
      <c r="DZ8" s="69"/>
      <c r="EA8" s="69" t="s">
        <v>96</v>
      </c>
      <c r="EB8" s="69"/>
      <c r="EC8" s="69"/>
      <c r="ED8" s="69"/>
      <c r="EE8" s="69"/>
      <c r="EF8" s="69"/>
      <c r="EG8" s="73"/>
      <c r="EH8" s="69"/>
      <c r="EI8" s="73"/>
      <c r="EJ8" s="69"/>
      <c r="EK8" s="73"/>
      <c r="EL8" s="69"/>
      <c r="EM8" s="69"/>
      <c r="EN8" s="102">
        <f t="shared" si="28"/>
        <v>0</v>
      </c>
      <c r="EO8" s="104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73"/>
      <c r="FW8" s="69"/>
      <c r="FX8" s="73"/>
      <c r="FY8" s="69"/>
      <c r="FZ8" s="73"/>
      <c r="GA8" s="69"/>
      <c r="GB8" s="69"/>
      <c r="GC8" s="69"/>
      <c r="GD8" s="69"/>
      <c r="GE8" s="69"/>
      <c r="GF8" s="105"/>
      <c r="GG8" s="102">
        <f t="shared" si="29"/>
        <v>0</v>
      </c>
      <c r="GH8" s="104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106"/>
    </row>
    <row r="9" spans="1:232" s="2" customFormat="1" ht="12.75">
      <c r="A9" s="103" t="s">
        <v>61</v>
      </c>
      <c r="B9" s="75" t="s">
        <v>121</v>
      </c>
      <c r="C9" s="23">
        <f t="shared" si="11"/>
        <v>16</v>
      </c>
      <c r="D9" s="17">
        <f t="shared" si="12"/>
        <v>16</v>
      </c>
      <c r="E9" s="69">
        <f t="shared" si="13"/>
        <v>13</v>
      </c>
      <c r="F9" s="17">
        <f t="shared" si="14"/>
        <v>1</v>
      </c>
      <c r="G9" s="17">
        <f t="shared" si="15"/>
        <v>0</v>
      </c>
      <c r="H9" s="69">
        <f t="shared" si="16"/>
        <v>3</v>
      </c>
      <c r="I9" s="70">
        <f t="shared" si="17"/>
        <v>1398</v>
      </c>
      <c r="J9" s="71">
        <f t="shared" si="18"/>
        <v>87.375</v>
      </c>
      <c r="K9" s="71">
        <f>ABS(I9*100/I1)</f>
        <v>45.68627450980392</v>
      </c>
      <c r="L9" s="70">
        <f>K1</f>
        <v>34</v>
      </c>
      <c r="M9" s="70">
        <f t="shared" si="19"/>
        <v>16</v>
      </c>
      <c r="N9" s="70">
        <f t="shared" si="30"/>
        <v>18</v>
      </c>
      <c r="O9" s="70">
        <f t="shared" si="20"/>
        <v>0</v>
      </c>
      <c r="P9" s="70">
        <f t="shared" si="21"/>
        <v>15</v>
      </c>
      <c r="Q9" s="70">
        <f t="shared" si="22"/>
        <v>3</v>
      </c>
      <c r="R9" s="72">
        <f t="shared" si="23"/>
        <v>5</v>
      </c>
      <c r="S9" s="69">
        <f t="shared" si="24"/>
        <v>2</v>
      </c>
      <c r="T9" s="69">
        <f t="shared" si="25"/>
        <v>0</v>
      </c>
      <c r="U9" s="69">
        <f t="shared" si="26"/>
        <v>2</v>
      </c>
      <c r="V9" s="73">
        <f t="shared" si="27"/>
        <v>0</v>
      </c>
      <c r="W9" s="139"/>
      <c r="X9" s="104" t="s">
        <v>93</v>
      </c>
      <c r="Y9" s="104" t="s">
        <v>93</v>
      </c>
      <c r="Z9" s="104" t="s">
        <v>93</v>
      </c>
      <c r="AA9" s="104" t="s">
        <v>93</v>
      </c>
      <c r="AB9" s="104" t="s">
        <v>93</v>
      </c>
      <c r="AC9" s="104" t="s">
        <v>93</v>
      </c>
      <c r="AD9" s="104" t="s">
        <v>93</v>
      </c>
      <c r="AE9" s="104" t="s">
        <v>93</v>
      </c>
      <c r="AF9" s="104" t="s">
        <v>93</v>
      </c>
      <c r="AG9" s="104" t="s">
        <v>93</v>
      </c>
      <c r="AH9" s="104" t="s">
        <v>93</v>
      </c>
      <c r="AI9" s="104" t="s">
        <v>90</v>
      </c>
      <c r="AJ9" s="104" t="s">
        <v>90</v>
      </c>
      <c r="AK9" s="165" t="s">
        <v>94</v>
      </c>
      <c r="AL9" s="104" t="s">
        <v>90</v>
      </c>
      <c r="AM9" s="104" t="s">
        <v>90</v>
      </c>
      <c r="AN9" s="104" t="s">
        <v>93</v>
      </c>
      <c r="AO9" s="104" t="s">
        <v>93</v>
      </c>
      <c r="AP9" s="104" t="s">
        <v>90</v>
      </c>
      <c r="AQ9" s="104" t="s">
        <v>90</v>
      </c>
      <c r="AR9" s="104" t="s">
        <v>93</v>
      </c>
      <c r="AS9" s="104" t="s">
        <v>90</v>
      </c>
      <c r="AT9" s="165" t="s">
        <v>94</v>
      </c>
      <c r="AU9" s="104" t="s">
        <v>93</v>
      </c>
      <c r="AV9" s="104" t="s">
        <v>90</v>
      </c>
      <c r="AW9" s="104" t="s">
        <v>90</v>
      </c>
      <c r="AX9" s="104" t="s">
        <v>90</v>
      </c>
      <c r="AY9" s="104" t="s">
        <v>90</v>
      </c>
      <c r="AZ9" s="104" t="s">
        <v>90</v>
      </c>
      <c r="BA9" s="104" t="s">
        <v>90</v>
      </c>
      <c r="BB9" s="104" t="s">
        <v>90</v>
      </c>
      <c r="BC9" s="104" t="s">
        <v>90</v>
      </c>
      <c r="BD9" s="104" t="s">
        <v>90</v>
      </c>
      <c r="BE9" s="165" t="s">
        <v>94</v>
      </c>
      <c r="BF9" s="139"/>
      <c r="BG9" s="104" t="s">
        <v>95</v>
      </c>
      <c r="BH9" s="104" t="s">
        <v>95</v>
      </c>
      <c r="BI9" s="104" t="s">
        <v>95</v>
      </c>
      <c r="BJ9" s="104"/>
      <c r="BK9" s="104"/>
      <c r="BL9" s="104"/>
      <c r="BM9" s="104"/>
      <c r="BN9" s="104"/>
      <c r="BO9" s="104"/>
      <c r="BP9" s="104"/>
      <c r="BQ9" s="104"/>
      <c r="BR9" s="104">
        <v>90</v>
      </c>
      <c r="BS9" s="175">
        <v>83</v>
      </c>
      <c r="BT9" s="165" t="s">
        <v>94</v>
      </c>
      <c r="BU9" s="104">
        <v>90</v>
      </c>
      <c r="BV9" s="104">
        <v>90</v>
      </c>
      <c r="BW9" s="104"/>
      <c r="BX9" s="104"/>
      <c r="BY9" s="104">
        <v>90</v>
      </c>
      <c r="BZ9" s="104">
        <v>90</v>
      </c>
      <c r="CA9" s="104"/>
      <c r="CB9" s="175">
        <v>82</v>
      </c>
      <c r="CC9" s="165" t="s">
        <v>94</v>
      </c>
      <c r="CD9" s="104"/>
      <c r="CE9" s="104">
        <v>90</v>
      </c>
      <c r="CF9" s="104">
        <v>90</v>
      </c>
      <c r="CG9" s="104">
        <v>90</v>
      </c>
      <c r="CH9" s="104">
        <v>90</v>
      </c>
      <c r="CI9" s="104">
        <v>90</v>
      </c>
      <c r="CJ9" s="104">
        <v>90</v>
      </c>
      <c r="CK9" s="104">
        <v>90</v>
      </c>
      <c r="CL9" s="104">
        <v>90</v>
      </c>
      <c r="CM9" s="104">
        <v>63</v>
      </c>
      <c r="CN9" s="165" t="s">
        <v>94</v>
      </c>
      <c r="CO9" s="69"/>
      <c r="CP9" s="73"/>
      <c r="CQ9" s="69"/>
      <c r="CR9" s="73"/>
      <c r="CS9" s="69"/>
      <c r="CT9" s="69"/>
      <c r="CU9" s="69"/>
      <c r="CV9" s="69"/>
      <c r="CW9" s="69"/>
      <c r="CX9" s="105"/>
      <c r="CY9" s="139"/>
      <c r="CZ9" s="104" t="s">
        <v>95</v>
      </c>
      <c r="DA9" s="104" t="s">
        <v>95</v>
      </c>
      <c r="DB9" s="104" t="s">
        <v>95</v>
      </c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 t="s">
        <v>97</v>
      </c>
      <c r="EG9" s="73"/>
      <c r="EH9" s="69"/>
      <c r="EI9" s="73"/>
      <c r="EJ9" s="69"/>
      <c r="EK9" s="73"/>
      <c r="EL9" s="69"/>
      <c r="EM9" s="69"/>
      <c r="EN9" s="102">
        <f t="shared" si="28"/>
        <v>9</v>
      </c>
      <c r="EO9" s="104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176">
        <v>2</v>
      </c>
      <c r="FB9" s="165" t="s">
        <v>94</v>
      </c>
      <c r="FC9" s="69"/>
      <c r="FD9" s="69"/>
      <c r="FE9" s="69"/>
      <c r="FF9" s="69"/>
      <c r="FG9" s="69"/>
      <c r="FH9" s="69"/>
      <c r="FI9" s="69"/>
      <c r="FJ9" s="176">
        <v>2</v>
      </c>
      <c r="FK9" s="165" t="s">
        <v>94</v>
      </c>
      <c r="FL9" s="69"/>
      <c r="FM9" s="168">
        <v>1</v>
      </c>
      <c r="FN9" s="168">
        <v>1</v>
      </c>
      <c r="FO9" s="69"/>
      <c r="FP9" s="69"/>
      <c r="FQ9" s="168">
        <v>1</v>
      </c>
      <c r="FR9" s="168">
        <v>1</v>
      </c>
      <c r="FS9" s="69"/>
      <c r="FT9" s="69"/>
      <c r="FU9" s="168">
        <v>1</v>
      </c>
      <c r="FV9" s="165" t="s">
        <v>94</v>
      </c>
      <c r="FW9" s="69"/>
      <c r="FX9" s="73"/>
      <c r="FY9" s="69"/>
      <c r="FZ9" s="73"/>
      <c r="GA9" s="69"/>
      <c r="GB9" s="69"/>
      <c r="GC9" s="69"/>
      <c r="GD9" s="69"/>
      <c r="GE9" s="69"/>
      <c r="GF9" s="105"/>
      <c r="GG9" s="102">
        <f t="shared" si="29"/>
        <v>0</v>
      </c>
      <c r="GH9" s="104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106"/>
      <c r="HP9" s="3"/>
      <c r="HQ9" s="3"/>
      <c r="HR9" s="3"/>
      <c r="HS9" s="3"/>
      <c r="HT9" s="3"/>
      <c r="HU9" s="3"/>
      <c r="HV9" s="3"/>
      <c r="HW9" s="3"/>
      <c r="HX9" s="3"/>
    </row>
    <row r="10" spans="1:223" ht="12.75">
      <c r="A10" s="103" t="s">
        <v>62</v>
      </c>
      <c r="B10" s="75" t="s">
        <v>122</v>
      </c>
      <c r="C10" s="23">
        <f t="shared" si="11"/>
        <v>3</v>
      </c>
      <c r="D10" s="17">
        <f t="shared" si="12"/>
        <v>2</v>
      </c>
      <c r="E10" s="69">
        <f t="shared" si="13"/>
        <v>2</v>
      </c>
      <c r="F10" s="17">
        <f t="shared" si="14"/>
        <v>0</v>
      </c>
      <c r="G10" s="17">
        <f t="shared" si="15"/>
        <v>1</v>
      </c>
      <c r="H10" s="69">
        <f t="shared" si="16"/>
        <v>0</v>
      </c>
      <c r="I10" s="70">
        <f t="shared" si="17"/>
        <v>189</v>
      </c>
      <c r="J10" s="71">
        <f t="shared" si="18"/>
        <v>63</v>
      </c>
      <c r="K10" s="71">
        <f>ABS(I10*100/I1)</f>
        <v>6.176470588235294</v>
      </c>
      <c r="L10" s="70">
        <v>3</v>
      </c>
      <c r="M10" s="70">
        <f t="shared" si="19"/>
        <v>4</v>
      </c>
      <c r="N10" s="70">
        <f t="shared" si="30"/>
        <v>0</v>
      </c>
      <c r="O10" s="70">
        <f t="shared" si="20"/>
        <v>0</v>
      </c>
      <c r="P10" s="70">
        <f t="shared" si="21"/>
        <v>0</v>
      </c>
      <c r="Q10" s="70">
        <f t="shared" si="22"/>
        <v>0</v>
      </c>
      <c r="R10" s="72">
        <f t="shared" si="23"/>
        <v>0</v>
      </c>
      <c r="S10" s="69">
        <f t="shared" si="24"/>
        <v>0</v>
      </c>
      <c r="T10" s="69">
        <f t="shared" si="25"/>
        <v>0</v>
      </c>
      <c r="U10" s="69">
        <f t="shared" si="26"/>
        <v>0</v>
      </c>
      <c r="V10" s="73">
        <f t="shared" si="27"/>
        <v>0</v>
      </c>
      <c r="W10" s="139"/>
      <c r="X10" s="104" t="s">
        <v>91</v>
      </c>
      <c r="Y10" s="69" t="s">
        <v>91</v>
      </c>
      <c r="Z10" s="69" t="s">
        <v>90</v>
      </c>
      <c r="AA10" s="69" t="s">
        <v>90</v>
      </c>
      <c r="AB10" s="69" t="s">
        <v>111</v>
      </c>
      <c r="AC10" s="69" t="s">
        <v>111</v>
      </c>
      <c r="AD10" s="69" t="s">
        <v>111</v>
      </c>
      <c r="AE10" s="69" t="s">
        <v>111</v>
      </c>
      <c r="AF10" s="69" t="s">
        <v>111</v>
      </c>
      <c r="AG10" s="69" t="s">
        <v>111</v>
      </c>
      <c r="AH10" s="69" t="s">
        <v>111</v>
      </c>
      <c r="AI10" s="69" t="s">
        <v>111</v>
      </c>
      <c r="AJ10" s="69" t="s">
        <v>111</v>
      </c>
      <c r="AK10" s="69" t="s">
        <v>111</v>
      </c>
      <c r="AL10" s="69" t="s">
        <v>111</v>
      </c>
      <c r="AM10" s="69" t="s">
        <v>111</v>
      </c>
      <c r="AN10" s="69" t="s">
        <v>111</v>
      </c>
      <c r="AO10" s="69" t="s">
        <v>111</v>
      </c>
      <c r="AP10" s="69" t="s">
        <v>111</v>
      </c>
      <c r="AQ10" s="69" t="s">
        <v>111</v>
      </c>
      <c r="AR10" s="69" t="s">
        <v>111</v>
      </c>
      <c r="AS10" s="69" t="s">
        <v>111</v>
      </c>
      <c r="AT10" s="69" t="s">
        <v>111</v>
      </c>
      <c r="AU10" s="69" t="s">
        <v>111</v>
      </c>
      <c r="AV10" s="69" t="s">
        <v>111</v>
      </c>
      <c r="AW10" s="69" t="s">
        <v>111</v>
      </c>
      <c r="AX10" s="69" t="s">
        <v>111</v>
      </c>
      <c r="AY10" s="69" t="s">
        <v>111</v>
      </c>
      <c r="AZ10" s="69" t="s">
        <v>111</v>
      </c>
      <c r="BA10" s="69" t="s">
        <v>111</v>
      </c>
      <c r="BB10" s="69" t="s">
        <v>111</v>
      </c>
      <c r="BC10" s="69" t="s">
        <v>111</v>
      </c>
      <c r="BD10" s="69" t="s">
        <v>111</v>
      </c>
      <c r="BE10" s="69" t="s">
        <v>111</v>
      </c>
      <c r="BF10" s="139"/>
      <c r="BG10" s="104" t="s">
        <v>95</v>
      </c>
      <c r="BH10" s="69">
        <v>9</v>
      </c>
      <c r="BI10" s="69">
        <v>90</v>
      </c>
      <c r="BJ10" s="69">
        <v>90</v>
      </c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73"/>
      <c r="CQ10" s="69"/>
      <c r="CR10" s="73"/>
      <c r="CS10" s="69"/>
      <c r="CT10" s="69"/>
      <c r="CU10" s="69"/>
      <c r="CV10" s="69"/>
      <c r="CW10" s="69"/>
      <c r="CX10" s="105"/>
      <c r="CY10" s="150"/>
      <c r="CZ10" s="104" t="s">
        <v>95</v>
      </c>
      <c r="DA10" s="69" t="s">
        <v>96</v>
      </c>
      <c r="DB10" s="69" t="s">
        <v>95</v>
      </c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73"/>
      <c r="EH10" s="69"/>
      <c r="EI10" s="73"/>
      <c r="EJ10" s="69"/>
      <c r="EK10" s="73"/>
      <c r="EL10" s="69"/>
      <c r="EM10" s="69"/>
      <c r="EN10" s="102">
        <f t="shared" si="28"/>
        <v>0</v>
      </c>
      <c r="EO10" s="104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73"/>
      <c r="FW10" s="69"/>
      <c r="FX10" s="73"/>
      <c r="FY10" s="69"/>
      <c r="FZ10" s="73"/>
      <c r="GA10" s="69"/>
      <c r="GB10" s="69"/>
      <c r="GC10" s="69"/>
      <c r="GD10" s="69"/>
      <c r="GE10" s="69"/>
      <c r="GF10" s="105"/>
      <c r="GG10" s="102">
        <f t="shared" si="29"/>
        <v>0</v>
      </c>
      <c r="GH10" s="104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106"/>
    </row>
    <row r="11" spans="1:232" s="2" customFormat="1" ht="12.75">
      <c r="A11" s="103" t="s">
        <v>63</v>
      </c>
      <c r="B11" s="75" t="s">
        <v>121</v>
      </c>
      <c r="C11" s="23">
        <f t="shared" si="11"/>
        <v>17</v>
      </c>
      <c r="D11" s="17">
        <f t="shared" si="12"/>
        <v>14</v>
      </c>
      <c r="E11" s="69">
        <f t="shared" si="13"/>
        <v>11</v>
      </c>
      <c r="F11" s="17">
        <f t="shared" si="14"/>
        <v>2</v>
      </c>
      <c r="G11" s="17">
        <f t="shared" si="15"/>
        <v>3</v>
      </c>
      <c r="H11" s="69">
        <f t="shared" si="16"/>
        <v>1</v>
      </c>
      <c r="I11" s="70">
        <f t="shared" si="17"/>
        <v>1273</v>
      </c>
      <c r="J11" s="71">
        <f t="shared" si="18"/>
        <v>74.88235294117646</v>
      </c>
      <c r="K11" s="71">
        <f>ABS(I11*100/I1)</f>
        <v>41.60130718954248</v>
      </c>
      <c r="L11" s="70">
        <f>K1</f>
        <v>34</v>
      </c>
      <c r="M11" s="70">
        <f t="shared" si="19"/>
        <v>23</v>
      </c>
      <c r="N11" s="70">
        <f t="shared" si="30"/>
        <v>11</v>
      </c>
      <c r="O11" s="70">
        <f t="shared" si="20"/>
        <v>9</v>
      </c>
      <c r="P11" s="70">
        <f t="shared" si="21"/>
        <v>1</v>
      </c>
      <c r="Q11" s="70">
        <f t="shared" si="22"/>
        <v>1</v>
      </c>
      <c r="R11" s="72">
        <f t="shared" si="23"/>
        <v>5</v>
      </c>
      <c r="S11" s="69">
        <f t="shared" si="24"/>
        <v>1</v>
      </c>
      <c r="T11" s="69">
        <f t="shared" si="25"/>
        <v>0</v>
      </c>
      <c r="U11" s="69">
        <f t="shared" si="26"/>
        <v>1</v>
      </c>
      <c r="V11" s="73">
        <f t="shared" si="27"/>
        <v>0</v>
      </c>
      <c r="W11" s="139"/>
      <c r="X11" s="104" t="s">
        <v>92</v>
      </c>
      <c r="Y11" s="69" t="s">
        <v>92</v>
      </c>
      <c r="Z11" s="69" t="s">
        <v>91</v>
      </c>
      <c r="AA11" s="69" t="s">
        <v>92</v>
      </c>
      <c r="AB11" s="69" t="s">
        <v>92</v>
      </c>
      <c r="AC11" s="69" t="s">
        <v>92</v>
      </c>
      <c r="AD11" s="69" t="s">
        <v>92</v>
      </c>
      <c r="AE11" s="69" t="s">
        <v>91</v>
      </c>
      <c r="AF11" s="69" t="s">
        <v>91</v>
      </c>
      <c r="AG11" s="69" t="s">
        <v>90</v>
      </c>
      <c r="AH11" s="69" t="s">
        <v>90</v>
      </c>
      <c r="AI11" s="69" t="s">
        <v>90</v>
      </c>
      <c r="AJ11" s="69" t="s">
        <v>90</v>
      </c>
      <c r="AK11" s="69" t="s">
        <v>90</v>
      </c>
      <c r="AL11" s="69" t="s">
        <v>91</v>
      </c>
      <c r="AM11" s="69" t="s">
        <v>90</v>
      </c>
      <c r="AN11" s="69" t="s">
        <v>91</v>
      </c>
      <c r="AO11" s="69" t="s">
        <v>93</v>
      </c>
      <c r="AP11" s="69" t="s">
        <v>92</v>
      </c>
      <c r="AQ11" s="69" t="s">
        <v>92</v>
      </c>
      <c r="AR11" s="69" t="s">
        <v>91</v>
      </c>
      <c r="AS11" s="69" t="s">
        <v>91</v>
      </c>
      <c r="AT11" s="69" t="s">
        <v>91</v>
      </c>
      <c r="AU11" s="124" t="s">
        <v>90</v>
      </c>
      <c r="AV11" s="165" t="s">
        <v>94</v>
      </c>
      <c r="AW11" s="69" t="s">
        <v>91</v>
      </c>
      <c r="AX11" s="69" t="s">
        <v>90</v>
      </c>
      <c r="AY11" s="69" t="s">
        <v>90</v>
      </c>
      <c r="AZ11" s="69" t="s">
        <v>90</v>
      </c>
      <c r="BA11" s="69" t="s">
        <v>90</v>
      </c>
      <c r="BB11" s="69" t="s">
        <v>90</v>
      </c>
      <c r="BC11" s="69" t="s">
        <v>90</v>
      </c>
      <c r="BD11" s="69" t="s">
        <v>92</v>
      </c>
      <c r="BE11" s="73" t="s">
        <v>90</v>
      </c>
      <c r="BF11" s="139"/>
      <c r="BG11" s="104" t="s">
        <v>95</v>
      </c>
      <c r="BH11" s="69" t="s">
        <v>95</v>
      </c>
      <c r="BI11" s="69" t="s">
        <v>95</v>
      </c>
      <c r="BJ11" s="69"/>
      <c r="BK11" s="69"/>
      <c r="BL11" s="69"/>
      <c r="BM11" s="69"/>
      <c r="BN11" s="69"/>
      <c r="BO11" s="69"/>
      <c r="BP11" s="69">
        <v>90</v>
      </c>
      <c r="BQ11" s="69">
        <v>83</v>
      </c>
      <c r="BR11" s="69">
        <v>90</v>
      </c>
      <c r="BS11" s="69">
        <v>90</v>
      </c>
      <c r="BT11" s="69">
        <v>70</v>
      </c>
      <c r="BU11" s="69"/>
      <c r="BV11" s="69">
        <v>90</v>
      </c>
      <c r="BW11" s="69">
        <v>9</v>
      </c>
      <c r="BX11" s="69"/>
      <c r="BY11" s="69"/>
      <c r="BZ11" s="69"/>
      <c r="CA11" s="69">
        <v>45</v>
      </c>
      <c r="CB11" s="69"/>
      <c r="CC11" s="69">
        <v>12</v>
      </c>
      <c r="CD11" s="174">
        <v>64</v>
      </c>
      <c r="CE11" s="165" t="s">
        <v>94</v>
      </c>
      <c r="CF11" s="69"/>
      <c r="CG11" s="69">
        <v>90</v>
      </c>
      <c r="CH11" s="69">
        <v>90</v>
      </c>
      <c r="CI11" s="69">
        <v>90</v>
      </c>
      <c r="CJ11" s="69">
        <v>90</v>
      </c>
      <c r="CK11" s="69">
        <v>90</v>
      </c>
      <c r="CL11" s="69">
        <v>90</v>
      </c>
      <c r="CM11" s="69"/>
      <c r="CN11" s="73">
        <v>90</v>
      </c>
      <c r="CO11" s="69"/>
      <c r="CP11" s="73"/>
      <c r="CQ11" s="69"/>
      <c r="CR11" s="73"/>
      <c r="CS11" s="69"/>
      <c r="CT11" s="69"/>
      <c r="CU11" s="69"/>
      <c r="CV11" s="69"/>
      <c r="CW11" s="69"/>
      <c r="CX11" s="105"/>
      <c r="CY11" s="139"/>
      <c r="CZ11" s="104" t="s">
        <v>95</v>
      </c>
      <c r="DA11" s="69" t="s">
        <v>95</v>
      </c>
      <c r="DB11" s="69" t="s">
        <v>95</v>
      </c>
      <c r="DC11" s="69"/>
      <c r="DD11" s="69"/>
      <c r="DE11" s="69"/>
      <c r="DF11" s="69"/>
      <c r="DG11" s="69"/>
      <c r="DH11" s="69"/>
      <c r="DI11" s="69"/>
      <c r="DJ11" s="69" t="s">
        <v>97</v>
      </c>
      <c r="DK11" s="69"/>
      <c r="DL11" s="69"/>
      <c r="DM11" s="69" t="s">
        <v>97</v>
      </c>
      <c r="DN11" s="69"/>
      <c r="DO11" s="69"/>
      <c r="DP11" s="69" t="s">
        <v>96</v>
      </c>
      <c r="DQ11" s="69"/>
      <c r="DR11" s="69"/>
      <c r="DS11" s="69"/>
      <c r="DT11" s="69" t="s">
        <v>96</v>
      </c>
      <c r="DU11" s="69"/>
      <c r="DV11" s="69" t="s">
        <v>96</v>
      </c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73"/>
      <c r="EH11" s="69"/>
      <c r="EI11" s="73"/>
      <c r="EJ11" s="69"/>
      <c r="EK11" s="73"/>
      <c r="EL11" s="69"/>
      <c r="EM11" s="69"/>
      <c r="EN11" s="102">
        <f t="shared" si="28"/>
        <v>7</v>
      </c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128">
        <v>1</v>
      </c>
      <c r="EZ11" s="128">
        <v>1</v>
      </c>
      <c r="FA11" s="69"/>
      <c r="FB11" s="69"/>
      <c r="FC11" s="69"/>
      <c r="FD11" s="69"/>
      <c r="FE11" s="69"/>
      <c r="FF11" s="69"/>
      <c r="FG11" s="69"/>
      <c r="FH11" s="69"/>
      <c r="FI11" s="128">
        <v>1</v>
      </c>
      <c r="FJ11" s="69"/>
      <c r="FK11" s="69"/>
      <c r="FL11" s="176">
        <v>2</v>
      </c>
      <c r="FM11" s="165" t="s">
        <v>94</v>
      </c>
      <c r="FN11" s="69"/>
      <c r="FO11" s="69"/>
      <c r="FP11" s="69"/>
      <c r="FQ11" s="69"/>
      <c r="FR11" s="69"/>
      <c r="FS11" s="69"/>
      <c r="FT11" s="128">
        <v>1</v>
      </c>
      <c r="FU11" s="69"/>
      <c r="FV11" s="128">
        <v>1</v>
      </c>
      <c r="FW11" s="69"/>
      <c r="FX11" s="73"/>
      <c r="FY11" s="69"/>
      <c r="FZ11" s="73"/>
      <c r="GA11" s="69"/>
      <c r="GB11" s="69"/>
      <c r="GC11" s="69"/>
      <c r="GD11" s="69"/>
      <c r="GE11" s="69"/>
      <c r="GF11" s="105"/>
      <c r="GG11" s="102">
        <f t="shared" si="29"/>
        <v>0</v>
      </c>
      <c r="GH11" s="104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106"/>
      <c r="HP11" s="3"/>
      <c r="HQ11" s="3"/>
      <c r="HR11" s="3"/>
      <c r="HS11" s="3"/>
      <c r="HT11" s="3"/>
      <c r="HU11" s="3"/>
      <c r="HV11" s="3"/>
      <c r="HW11" s="3"/>
      <c r="HX11" s="3"/>
    </row>
    <row r="12" spans="1:232" s="2" customFormat="1" ht="12.75">
      <c r="A12" s="103" t="s">
        <v>150</v>
      </c>
      <c r="B12" s="75" t="s">
        <v>122</v>
      </c>
      <c r="C12" s="23">
        <f>COUNT(BG12:CX12)</f>
        <v>3</v>
      </c>
      <c r="D12" s="17">
        <f t="shared" si="12"/>
        <v>2</v>
      </c>
      <c r="E12" s="69">
        <f>COUNTIF(BG12:CX12,90)</f>
        <v>1</v>
      </c>
      <c r="F12" s="17">
        <f t="shared" si="14"/>
        <v>1</v>
      </c>
      <c r="G12" s="17">
        <f t="shared" si="15"/>
        <v>1</v>
      </c>
      <c r="H12" s="69">
        <f t="shared" si="16"/>
        <v>0</v>
      </c>
      <c r="I12" s="70">
        <f>SUM(BG12:CX12)</f>
        <v>192</v>
      </c>
      <c r="J12" s="71">
        <f>ABS(I12/C12)</f>
        <v>64</v>
      </c>
      <c r="K12" s="71">
        <f>ABS(I12*100/I1)</f>
        <v>6.2745098039215685</v>
      </c>
      <c r="L12" s="70">
        <f>K1-30</f>
        <v>4</v>
      </c>
      <c r="M12" s="70">
        <f t="shared" si="19"/>
        <v>3</v>
      </c>
      <c r="N12" s="70">
        <f>SUM(O12:Q12)</f>
        <v>1</v>
      </c>
      <c r="O12" s="70">
        <f t="shared" si="20"/>
        <v>1</v>
      </c>
      <c r="P12" s="70">
        <f t="shared" si="21"/>
        <v>0</v>
      </c>
      <c r="Q12" s="70">
        <f t="shared" si="22"/>
        <v>0</v>
      </c>
      <c r="R12" s="72">
        <f t="shared" si="23"/>
        <v>1</v>
      </c>
      <c r="S12" s="69">
        <f t="shared" si="24"/>
        <v>0</v>
      </c>
      <c r="T12" s="69">
        <f t="shared" si="25"/>
        <v>0</v>
      </c>
      <c r="U12" s="69">
        <f>SUM(S12:T12)</f>
        <v>0</v>
      </c>
      <c r="V12" s="73">
        <f t="shared" si="27"/>
        <v>0</v>
      </c>
      <c r="W12" s="139"/>
      <c r="X12" s="104" t="s">
        <v>117</v>
      </c>
      <c r="Y12" s="104" t="s">
        <v>117</v>
      </c>
      <c r="Z12" s="104" t="s">
        <v>117</v>
      </c>
      <c r="AA12" s="104" t="s">
        <v>117</v>
      </c>
      <c r="AB12" s="104" t="s">
        <v>117</v>
      </c>
      <c r="AC12" s="104" t="s">
        <v>117</v>
      </c>
      <c r="AD12" s="104" t="s">
        <v>117</v>
      </c>
      <c r="AE12" s="104" t="s">
        <v>117</v>
      </c>
      <c r="AF12" s="104" t="s">
        <v>117</v>
      </c>
      <c r="AG12" s="104" t="s">
        <v>117</v>
      </c>
      <c r="AH12" s="104" t="s">
        <v>117</v>
      </c>
      <c r="AI12" s="104" t="s">
        <v>117</v>
      </c>
      <c r="AJ12" s="104" t="s">
        <v>117</v>
      </c>
      <c r="AK12" s="104" t="s">
        <v>117</v>
      </c>
      <c r="AL12" s="104" t="s">
        <v>117</v>
      </c>
      <c r="AM12" s="104" t="s">
        <v>117</v>
      </c>
      <c r="AN12" s="104" t="s">
        <v>117</v>
      </c>
      <c r="AO12" s="104" t="s">
        <v>117</v>
      </c>
      <c r="AP12" s="104" t="s">
        <v>117</v>
      </c>
      <c r="AQ12" s="104" t="s">
        <v>117</v>
      </c>
      <c r="AR12" s="104" t="s">
        <v>117</v>
      </c>
      <c r="AS12" s="104" t="s">
        <v>117</v>
      </c>
      <c r="AT12" s="104" t="s">
        <v>117</v>
      </c>
      <c r="AU12" s="104" t="s">
        <v>117</v>
      </c>
      <c r="AV12" s="104" t="s">
        <v>117</v>
      </c>
      <c r="AW12" s="104" t="s">
        <v>117</v>
      </c>
      <c r="AX12" s="104" t="s">
        <v>117</v>
      </c>
      <c r="AY12" s="104" t="s">
        <v>117</v>
      </c>
      <c r="AZ12" s="104" t="s">
        <v>117</v>
      </c>
      <c r="BA12" s="104" t="s">
        <v>117</v>
      </c>
      <c r="BB12" s="69" t="s">
        <v>91</v>
      </c>
      <c r="BC12" s="69" t="s">
        <v>90</v>
      </c>
      <c r="BD12" s="69" t="s">
        <v>90</v>
      </c>
      <c r="BE12" s="73" t="s">
        <v>92</v>
      </c>
      <c r="BF12" s="139"/>
      <c r="BG12" s="104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167"/>
      <c r="CE12" s="167"/>
      <c r="CF12" s="69"/>
      <c r="CG12" s="69"/>
      <c r="CH12" s="69"/>
      <c r="CI12" s="69"/>
      <c r="CJ12" s="69"/>
      <c r="CK12" s="69">
        <v>30</v>
      </c>
      <c r="CL12" s="69">
        <v>90</v>
      </c>
      <c r="CM12" s="69">
        <v>72</v>
      </c>
      <c r="CN12" s="73"/>
      <c r="CO12" s="69"/>
      <c r="CP12" s="73"/>
      <c r="CQ12" s="69"/>
      <c r="CR12" s="73"/>
      <c r="CS12" s="69"/>
      <c r="CT12" s="69"/>
      <c r="CU12" s="69"/>
      <c r="CV12" s="69"/>
      <c r="CW12" s="69"/>
      <c r="CX12" s="105"/>
      <c r="CY12" s="139"/>
      <c r="CZ12" s="104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 t="s">
        <v>96</v>
      </c>
      <c r="EE12" s="69"/>
      <c r="EF12" s="69" t="s">
        <v>97</v>
      </c>
      <c r="EG12" s="73"/>
      <c r="EH12" s="69"/>
      <c r="EI12" s="73"/>
      <c r="EJ12" s="69"/>
      <c r="EK12" s="73"/>
      <c r="EL12" s="69"/>
      <c r="EM12" s="69"/>
      <c r="EN12" s="102">
        <f t="shared" si="28"/>
        <v>1</v>
      </c>
      <c r="EO12" s="104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128">
        <v>1</v>
      </c>
      <c r="FU12" s="69"/>
      <c r="FV12" s="73"/>
      <c r="FW12" s="69"/>
      <c r="FX12" s="73"/>
      <c r="FY12" s="69"/>
      <c r="FZ12" s="73"/>
      <c r="GA12" s="69"/>
      <c r="GB12" s="69"/>
      <c r="GC12" s="69"/>
      <c r="GD12" s="69"/>
      <c r="GE12" s="69"/>
      <c r="GF12" s="105"/>
      <c r="GG12" s="102">
        <f t="shared" si="29"/>
        <v>0</v>
      </c>
      <c r="GH12" s="104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106"/>
      <c r="HP12" s="3"/>
      <c r="HQ12" s="3"/>
      <c r="HR12" s="3"/>
      <c r="HS12" s="3"/>
      <c r="HT12" s="3"/>
      <c r="HU12" s="3"/>
      <c r="HV12" s="3"/>
      <c r="HW12" s="3"/>
      <c r="HX12" s="3"/>
    </row>
    <row r="13" spans="1:223" ht="12.75">
      <c r="A13" s="103" t="s">
        <v>64</v>
      </c>
      <c r="B13" s="75" t="s">
        <v>121</v>
      </c>
      <c r="C13" s="23">
        <f t="shared" si="11"/>
        <v>21</v>
      </c>
      <c r="D13" s="17">
        <f t="shared" si="12"/>
        <v>20</v>
      </c>
      <c r="E13" s="69">
        <f t="shared" si="13"/>
        <v>20</v>
      </c>
      <c r="F13" s="17">
        <f t="shared" si="14"/>
        <v>0</v>
      </c>
      <c r="G13" s="17">
        <f t="shared" si="15"/>
        <v>1</v>
      </c>
      <c r="H13" s="69">
        <f t="shared" si="16"/>
        <v>1</v>
      </c>
      <c r="I13" s="70">
        <f t="shared" si="17"/>
        <v>1836</v>
      </c>
      <c r="J13" s="71">
        <f t="shared" si="18"/>
        <v>87.42857142857143</v>
      </c>
      <c r="K13" s="71">
        <f>ABS(I13*100/I1)</f>
        <v>60</v>
      </c>
      <c r="L13" s="70">
        <f>K1</f>
        <v>34</v>
      </c>
      <c r="M13" s="70">
        <f t="shared" si="19"/>
        <v>24</v>
      </c>
      <c r="N13" s="70">
        <f t="shared" si="30"/>
        <v>7</v>
      </c>
      <c r="O13" s="70">
        <f t="shared" si="20"/>
        <v>4</v>
      </c>
      <c r="P13" s="70">
        <f t="shared" si="21"/>
        <v>3</v>
      </c>
      <c r="Q13" s="70">
        <f t="shared" si="22"/>
        <v>0</v>
      </c>
      <c r="R13" s="72">
        <f t="shared" si="23"/>
        <v>3</v>
      </c>
      <c r="S13" s="69">
        <f t="shared" si="24"/>
        <v>0</v>
      </c>
      <c r="T13" s="69">
        <f t="shared" si="25"/>
        <v>1</v>
      </c>
      <c r="U13" s="69">
        <f t="shared" si="26"/>
        <v>1</v>
      </c>
      <c r="V13" s="73">
        <f t="shared" si="27"/>
        <v>0</v>
      </c>
      <c r="W13" s="139"/>
      <c r="X13" s="104" t="s">
        <v>90</v>
      </c>
      <c r="Y13" s="69" t="s">
        <v>90</v>
      </c>
      <c r="Z13" s="69" t="s">
        <v>90</v>
      </c>
      <c r="AA13" s="69" t="s">
        <v>90</v>
      </c>
      <c r="AB13" s="69" t="s">
        <v>92</v>
      </c>
      <c r="AC13" s="69" t="s">
        <v>90</v>
      </c>
      <c r="AD13" s="69" t="s">
        <v>90</v>
      </c>
      <c r="AE13" s="69" t="s">
        <v>90</v>
      </c>
      <c r="AF13" s="69" t="s">
        <v>90</v>
      </c>
      <c r="AG13" s="69" t="s">
        <v>90</v>
      </c>
      <c r="AH13" s="69" t="s">
        <v>93</v>
      </c>
      <c r="AI13" s="69" t="s">
        <v>93</v>
      </c>
      <c r="AJ13" s="69" t="s">
        <v>91</v>
      </c>
      <c r="AK13" s="69" t="s">
        <v>90</v>
      </c>
      <c r="AL13" s="69" t="s">
        <v>92</v>
      </c>
      <c r="AM13" s="69" t="s">
        <v>91</v>
      </c>
      <c r="AN13" s="69" t="s">
        <v>90</v>
      </c>
      <c r="AO13" s="69" t="s">
        <v>90</v>
      </c>
      <c r="AP13" s="69" t="s">
        <v>90</v>
      </c>
      <c r="AQ13" s="69" t="s">
        <v>90</v>
      </c>
      <c r="AR13" s="69" t="s">
        <v>90</v>
      </c>
      <c r="AS13" s="69" t="s">
        <v>111</v>
      </c>
      <c r="AT13" s="69" t="s">
        <v>111</v>
      </c>
      <c r="AU13" s="69" t="s">
        <v>111</v>
      </c>
      <c r="AV13" s="69" t="s">
        <v>90</v>
      </c>
      <c r="AW13" s="69" t="s">
        <v>90</v>
      </c>
      <c r="AX13" s="69" t="s">
        <v>93</v>
      </c>
      <c r="AY13" s="69" t="s">
        <v>90</v>
      </c>
      <c r="AZ13" s="69" t="s">
        <v>90</v>
      </c>
      <c r="BA13" s="69" t="s">
        <v>91</v>
      </c>
      <c r="BB13" s="69" t="s">
        <v>90</v>
      </c>
      <c r="BC13" s="69" t="s">
        <v>91</v>
      </c>
      <c r="BD13" s="69" t="s">
        <v>92</v>
      </c>
      <c r="BE13" s="69" t="s">
        <v>92</v>
      </c>
      <c r="BF13" s="139"/>
      <c r="BG13" s="104">
        <v>90</v>
      </c>
      <c r="BH13" s="69">
        <v>90</v>
      </c>
      <c r="BI13" s="69">
        <v>90</v>
      </c>
      <c r="BJ13" s="69">
        <v>90</v>
      </c>
      <c r="BK13" s="69"/>
      <c r="BL13" s="69">
        <v>90</v>
      </c>
      <c r="BM13" s="69">
        <v>90</v>
      </c>
      <c r="BN13" s="69">
        <v>90</v>
      </c>
      <c r="BO13" s="69">
        <v>90</v>
      </c>
      <c r="BP13" s="69">
        <v>90</v>
      </c>
      <c r="BQ13" s="69"/>
      <c r="BR13" s="69"/>
      <c r="BS13" s="69"/>
      <c r="BT13" s="69">
        <v>90</v>
      </c>
      <c r="BU13" s="69"/>
      <c r="BV13" s="69"/>
      <c r="BW13" s="69">
        <v>90</v>
      </c>
      <c r="BX13" s="69">
        <v>90</v>
      </c>
      <c r="BY13" s="69">
        <v>90</v>
      </c>
      <c r="BZ13" s="69">
        <v>90</v>
      </c>
      <c r="CA13" s="167">
        <v>90</v>
      </c>
      <c r="CB13" s="165" t="s">
        <v>94</v>
      </c>
      <c r="CC13" s="69"/>
      <c r="CD13" s="69"/>
      <c r="CE13" s="69">
        <v>90</v>
      </c>
      <c r="CF13" s="69">
        <v>90</v>
      </c>
      <c r="CG13" s="69"/>
      <c r="CH13" s="69">
        <v>90</v>
      </c>
      <c r="CI13" s="69">
        <v>90</v>
      </c>
      <c r="CJ13" s="69"/>
      <c r="CK13" s="69">
        <v>90</v>
      </c>
      <c r="CL13" s="69">
        <v>36</v>
      </c>
      <c r="CM13" s="69"/>
      <c r="CN13" s="69"/>
      <c r="CO13" s="69"/>
      <c r="CP13" s="73"/>
      <c r="CQ13" s="69"/>
      <c r="CR13" s="73"/>
      <c r="CS13" s="69"/>
      <c r="CT13" s="69"/>
      <c r="CU13" s="69"/>
      <c r="CV13" s="69"/>
      <c r="CW13" s="69"/>
      <c r="CX13" s="105"/>
      <c r="CY13" s="150"/>
      <c r="CZ13" s="104" t="s">
        <v>95</v>
      </c>
      <c r="DA13" s="69" t="s">
        <v>95</v>
      </c>
      <c r="DB13" s="69" t="s">
        <v>95</v>
      </c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 t="s">
        <v>96</v>
      </c>
      <c r="EF13" s="69"/>
      <c r="EG13" s="73"/>
      <c r="EH13" s="69"/>
      <c r="EI13" s="73"/>
      <c r="EJ13" s="69"/>
      <c r="EK13" s="73"/>
      <c r="EL13" s="69"/>
      <c r="EM13" s="69"/>
      <c r="EN13" s="102">
        <f t="shared" si="28"/>
        <v>3</v>
      </c>
      <c r="EO13" s="104"/>
      <c r="EP13" s="170">
        <v>1</v>
      </c>
      <c r="EQ13" s="69"/>
      <c r="ER13" s="69"/>
      <c r="ES13" s="69"/>
      <c r="ET13" s="69"/>
      <c r="EU13" s="170">
        <v>1</v>
      </c>
      <c r="EV13" s="69"/>
      <c r="EW13" s="69"/>
      <c r="EX13" s="69"/>
      <c r="EY13" s="69"/>
      <c r="EZ13" s="69"/>
      <c r="FA13" s="69"/>
      <c r="FB13" s="124"/>
      <c r="FC13" s="69"/>
      <c r="FD13" s="69"/>
      <c r="FE13" s="69"/>
      <c r="FF13" s="69"/>
      <c r="FG13" s="69"/>
      <c r="FH13" s="69"/>
      <c r="FI13" s="176" t="s">
        <v>143</v>
      </c>
      <c r="FJ13" s="165" t="s">
        <v>94</v>
      </c>
      <c r="FK13" s="69"/>
      <c r="FL13" s="69"/>
      <c r="FM13" s="69"/>
      <c r="FN13" s="69"/>
      <c r="FO13" s="69"/>
      <c r="FP13" s="128">
        <v>1</v>
      </c>
      <c r="FQ13" s="69"/>
      <c r="FR13" s="69"/>
      <c r="FS13" s="69"/>
      <c r="FT13" s="69"/>
      <c r="FU13" s="69"/>
      <c r="FV13" s="73"/>
      <c r="FW13" s="69"/>
      <c r="FX13" s="69"/>
      <c r="FY13" s="69"/>
      <c r="FZ13" s="69"/>
      <c r="GA13" s="69"/>
      <c r="GB13" s="69"/>
      <c r="GC13" s="69"/>
      <c r="GD13" s="69"/>
      <c r="GE13" s="69"/>
      <c r="GF13" s="105"/>
      <c r="GG13" s="102">
        <f t="shared" si="29"/>
        <v>0</v>
      </c>
      <c r="GH13" s="104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106"/>
    </row>
    <row r="14" spans="1:232" s="2" customFormat="1" ht="12.75">
      <c r="A14" s="103" t="s">
        <v>65</v>
      </c>
      <c r="B14" s="75" t="s">
        <v>122</v>
      </c>
      <c r="C14" s="23">
        <f t="shared" si="11"/>
        <v>24</v>
      </c>
      <c r="D14" s="17">
        <f t="shared" si="12"/>
        <v>23</v>
      </c>
      <c r="E14" s="69">
        <f t="shared" si="13"/>
        <v>18</v>
      </c>
      <c r="F14" s="17">
        <f t="shared" si="14"/>
        <v>4</v>
      </c>
      <c r="G14" s="17">
        <f t="shared" si="15"/>
        <v>2</v>
      </c>
      <c r="H14" s="69">
        <f t="shared" si="16"/>
        <v>2</v>
      </c>
      <c r="I14" s="70">
        <f t="shared" si="17"/>
        <v>1951</v>
      </c>
      <c r="J14" s="71">
        <f t="shared" si="18"/>
        <v>81.29166666666667</v>
      </c>
      <c r="K14" s="71">
        <f>ABS(I14*100/I1)</f>
        <v>63.75816993464052</v>
      </c>
      <c r="L14" s="70">
        <f>K1</f>
        <v>34</v>
      </c>
      <c r="M14" s="70">
        <f t="shared" si="19"/>
        <v>26</v>
      </c>
      <c r="N14" s="70">
        <f t="shared" si="30"/>
        <v>8</v>
      </c>
      <c r="O14" s="70">
        <f t="shared" si="20"/>
        <v>1</v>
      </c>
      <c r="P14" s="70">
        <f t="shared" si="21"/>
        <v>7</v>
      </c>
      <c r="Q14" s="70">
        <f t="shared" si="22"/>
        <v>0</v>
      </c>
      <c r="R14" s="72">
        <f t="shared" si="23"/>
        <v>4</v>
      </c>
      <c r="S14" s="69">
        <f t="shared" si="24"/>
        <v>1</v>
      </c>
      <c r="T14" s="69">
        <f t="shared" si="25"/>
        <v>0</v>
      </c>
      <c r="U14" s="69">
        <f t="shared" si="26"/>
        <v>1</v>
      </c>
      <c r="V14" s="73">
        <f t="shared" si="27"/>
        <v>0</v>
      </c>
      <c r="W14" s="139"/>
      <c r="X14" s="104" t="s">
        <v>90</v>
      </c>
      <c r="Y14" s="69" t="s">
        <v>90</v>
      </c>
      <c r="Z14" s="69" t="s">
        <v>93</v>
      </c>
      <c r="AA14" s="69" t="s">
        <v>91</v>
      </c>
      <c r="AB14" s="69" t="s">
        <v>90</v>
      </c>
      <c r="AC14" s="69" t="s">
        <v>90</v>
      </c>
      <c r="AD14" s="69" t="s">
        <v>90</v>
      </c>
      <c r="AE14" s="69" t="s">
        <v>90</v>
      </c>
      <c r="AF14" s="69" t="s">
        <v>90</v>
      </c>
      <c r="AG14" s="69" t="s">
        <v>90</v>
      </c>
      <c r="AH14" s="69" t="s">
        <v>90</v>
      </c>
      <c r="AI14" s="69" t="s">
        <v>90</v>
      </c>
      <c r="AJ14" s="69" t="s">
        <v>90</v>
      </c>
      <c r="AK14" s="69" t="s">
        <v>90</v>
      </c>
      <c r="AL14" s="69" t="s">
        <v>93</v>
      </c>
      <c r="AM14" s="69" t="s">
        <v>91</v>
      </c>
      <c r="AN14" s="69" t="s">
        <v>90</v>
      </c>
      <c r="AO14" s="69" t="s">
        <v>90</v>
      </c>
      <c r="AP14" s="69" t="s">
        <v>90</v>
      </c>
      <c r="AQ14" s="69" t="s">
        <v>93</v>
      </c>
      <c r="AR14" s="69" t="s">
        <v>90</v>
      </c>
      <c r="AS14" s="69" t="s">
        <v>90</v>
      </c>
      <c r="AT14" s="69" t="s">
        <v>93</v>
      </c>
      <c r="AU14" s="69" t="s">
        <v>91</v>
      </c>
      <c r="AV14" s="69" t="s">
        <v>90</v>
      </c>
      <c r="AW14" s="69" t="s">
        <v>90</v>
      </c>
      <c r="AX14" s="69" t="s">
        <v>90</v>
      </c>
      <c r="AY14" s="69" t="s">
        <v>93</v>
      </c>
      <c r="AZ14" s="69" t="s">
        <v>92</v>
      </c>
      <c r="BA14" s="69" t="s">
        <v>90</v>
      </c>
      <c r="BB14" s="69" t="s">
        <v>93</v>
      </c>
      <c r="BC14" s="69" t="s">
        <v>93</v>
      </c>
      <c r="BD14" s="69" t="s">
        <v>90</v>
      </c>
      <c r="BE14" s="73" t="s">
        <v>90</v>
      </c>
      <c r="BF14" s="139"/>
      <c r="BG14" s="104">
        <v>90</v>
      </c>
      <c r="BH14" s="69">
        <v>45</v>
      </c>
      <c r="BI14" s="69" t="s">
        <v>95</v>
      </c>
      <c r="BJ14" s="69"/>
      <c r="BK14" s="69">
        <v>90</v>
      </c>
      <c r="BL14" s="69">
        <v>90</v>
      </c>
      <c r="BM14" s="69">
        <v>90</v>
      </c>
      <c r="BN14" s="69">
        <v>90</v>
      </c>
      <c r="BO14" s="69">
        <v>90</v>
      </c>
      <c r="BP14" s="69">
        <v>90</v>
      </c>
      <c r="BQ14" s="69">
        <v>90</v>
      </c>
      <c r="BR14" s="69">
        <v>90</v>
      </c>
      <c r="BS14" s="69">
        <v>90</v>
      </c>
      <c r="BT14" s="69">
        <v>90</v>
      </c>
      <c r="BU14" s="69"/>
      <c r="BV14" s="69">
        <v>12</v>
      </c>
      <c r="BW14" s="69">
        <v>90</v>
      </c>
      <c r="BX14" s="69">
        <v>65</v>
      </c>
      <c r="BY14" s="174">
        <v>89</v>
      </c>
      <c r="BZ14" s="165" t="s">
        <v>94</v>
      </c>
      <c r="CA14" s="69">
        <v>45</v>
      </c>
      <c r="CB14" s="69">
        <v>90</v>
      </c>
      <c r="CC14" s="69"/>
      <c r="CD14" s="69"/>
      <c r="CE14" s="69">
        <v>90</v>
      </c>
      <c r="CF14" s="69">
        <v>75</v>
      </c>
      <c r="CG14" s="69">
        <v>90</v>
      </c>
      <c r="CH14" s="165" t="s">
        <v>94</v>
      </c>
      <c r="CI14" s="69"/>
      <c r="CJ14" s="69">
        <v>90</v>
      </c>
      <c r="CK14" s="69"/>
      <c r="CL14" s="69"/>
      <c r="CM14" s="69">
        <v>90</v>
      </c>
      <c r="CN14" s="73">
        <v>90</v>
      </c>
      <c r="CO14" s="69"/>
      <c r="CP14" s="73"/>
      <c r="CQ14" s="69"/>
      <c r="CR14" s="73"/>
      <c r="CS14" s="69"/>
      <c r="CT14" s="69"/>
      <c r="CU14" s="69"/>
      <c r="CV14" s="69"/>
      <c r="CW14" s="69"/>
      <c r="CX14" s="105"/>
      <c r="CY14" s="139"/>
      <c r="CZ14" s="104" t="s">
        <v>95</v>
      </c>
      <c r="DA14" s="69" t="s">
        <v>97</v>
      </c>
      <c r="DB14" s="69" t="s">
        <v>95</v>
      </c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 t="s">
        <v>96</v>
      </c>
      <c r="DP14" s="69"/>
      <c r="DQ14" s="69" t="s">
        <v>97</v>
      </c>
      <c r="DR14" s="69"/>
      <c r="DS14" s="69"/>
      <c r="DT14" s="69" t="s">
        <v>97</v>
      </c>
      <c r="DU14" s="69"/>
      <c r="DV14" s="69"/>
      <c r="DW14" s="69" t="s">
        <v>96</v>
      </c>
      <c r="DX14" s="69"/>
      <c r="DY14" s="69" t="s">
        <v>97</v>
      </c>
      <c r="DZ14" s="69"/>
      <c r="EA14" s="69"/>
      <c r="EB14" s="69"/>
      <c r="EC14" s="69"/>
      <c r="ED14" s="69"/>
      <c r="EE14" s="69"/>
      <c r="EF14" s="69"/>
      <c r="EG14" s="73"/>
      <c r="EH14" s="69"/>
      <c r="EI14" s="73"/>
      <c r="EJ14" s="69"/>
      <c r="EK14" s="73"/>
      <c r="EL14" s="69"/>
      <c r="EM14" s="69"/>
      <c r="EN14" s="102">
        <f t="shared" si="28"/>
        <v>6</v>
      </c>
      <c r="EO14" s="104"/>
      <c r="EP14" s="69"/>
      <c r="EQ14" s="69"/>
      <c r="ER14" s="69"/>
      <c r="ES14" s="128">
        <v>1</v>
      </c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176">
        <v>2</v>
      </c>
      <c r="FH14" s="165" t="s">
        <v>94</v>
      </c>
      <c r="FI14" s="69"/>
      <c r="FJ14" s="69"/>
      <c r="FK14" s="69"/>
      <c r="FL14" s="69"/>
      <c r="FM14" s="128">
        <v>1</v>
      </c>
      <c r="FN14" s="69"/>
      <c r="FO14" s="128">
        <v>1</v>
      </c>
      <c r="FP14" s="69"/>
      <c r="FQ14" s="69"/>
      <c r="FR14" s="128">
        <v>1</v>
      </c>
      <c r="FS14" s="69"/>
      <c r="FT14" s="69"/>
      <c r="FU14" s="69"/>
      <c r="FV14" s="73"/>
      <c r="FW14" s="69"/>
      <c r="FX14" s="73"/>
      <c r="FY14" s="69"/>
      <c r="FZ14" s="73"/>
      <c r="GA14" s="69"/>
      <c r="GB14" s="69"/>
      <c r="GC14" s="69"/>
      <c r="GD14" s="69"/>
      <c r="GE14" s="69"/>
      <c r="GF14" s="105"/>
      <c r="GG14" s="102">
        <f t="shared" si="29"/>
        <v>0</v>
      </c>
      <c r="GH14" s="104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106"/>
      <c r="HP14" s="3"/>
      <c r="HQ14" s="3"/>
      <c r="HR14" s="3"/>
      <c r="HS14" s="3"/>
      <c r="HT14" s="3"/>
      <c r="HU14" s="3"/>
      <c r="HV14" s="3"/>
      <c r="HW14" s="3"/>
      <c r="HX14" s="3"/>
    </row>
    <row r="15" spans="1:223" ht="12.75">
      <c r="A15" s="103" t="s">
        <v>66</v>
      </c>
      <c r="B15" s="75" t="s">
        <v>123</v>
      </c>
      <c r="C15" s="23">
        <f t="shared" si="11"/>
        <v>25</v>
      </c>
      <c r="D15" s="17">
        <f t="shared" si="12"/>
        <v>25</v>
      </c>
      <c r="E15" s="69">
        <f t="shared" si="13"/>
        <v>24</v>
      </c>
      <c r="F15" s="17">
        <f t="shared" si="14"/>
        <v>1</v>
      </c>
      <c r="G15" s="17">
        <f t="shared" si="15"/>
        <v>0</v>
      </c>
      <c r="H15" s="69">
        <f t="shared" si="16"/>
        <v>1</v>
      </c>
      <c r="I15" s="70">
        <f t="shared" si="17"/>
        <v>2205</v>
      </c>
      <c r="J15" s="71">
        <f t="shared" si="18"/>
        <v>88.2</v>
      </c>
      <c r="K15" s="71">
        <f>ABS(I15*100/I1)</f>
        <v>72.05882352941177</v>
      </c>
      <c r="L15" s="70">
        <f>K1</f>
        <v>34</v>
      </c>
      <c r="M15" s="70">
        <f t="shared" si="19"/>
        <v>25</v>
      </c>
      <c r="N15" s="70">
        <f t="shared" si="30"/>
        <v>9</v>
      </c>
      <c r="O15" s="70">
        <f t="shared" si="20"/>
        <v>0</v>
      </c>
      <c r="P15" s="70">
        <f t="shared" si="21"/>
        <v>7</v>
      </c>
      <c r="Q15" s="70">
        <f t="shared" si="22"/>
        <v>2</v>
      </c>
      <c r="R15" s="72">
        <f t="shared" si="23"/>
        <v>7</v>
      </c>
      <c r="S15" s="69">
        <f t="shared" si="24"/>
        <v>1</v>
      </c>
      <c r="T15" s="69">
        <f t="shared" si="25"/>
        <v>0</v>
      </c>
      <c r="U15" s="69">
        <f t="shared" si="26"/>
        <v>1</v>
      </c>
      <c r="V15" s="73">
        <f t="shared" si="27"/>
        <v>0</v>
      </c>
      <c r="W15" s="139"/>
      <c r="X15" s="104" t="s">
        <v>90</v>
      </c>
      <c r="Y15" s="69" t="s">
        <v>90</v>
      </c>
      <c r="Z15" s="69" t="s">
        <v>90</v>
      </c>
      <c r="AA15" s="69" t="s">
        <v>90</v>
      </c>
      <c r="AB15" s="69" t="s">
        <v>90</v>
      </c>
      <c r="AC15" s="69" t="s">
        <v>90</v>
      </c>
      <c r="AD15" s="69" t="s">
        <v>90</v>
      </c>
      <c r="AE15" s="69" t="s">
        <v>90</v>
      </c>
      <c r="AF15" s="69" t="s">
        <v>93</v>
      </c>
      <c r="AG15" s="69" t="s">
        <v>93</v>
      </c>
      <c r="AH15" s="69" t="s">
        <v>93</v>
      </c>
      <c r="AI15" s="69" t="s">
        <v>93</v>
      </c>
      <c r="AJ15" s="69" t="s">
        <v>93</v>
      </c>
      <c r="AK15" s="69" t="s">
        <v>90</v>
      </c>
      <c r="AL15" s="69" t="s">
        <v>90</v>
      </c>
      <c r="AM15" s="69" t="s">
        <v>90</v>
      </c>
      <c r="AN15" s="69" t="s">
        <v>90</v>
      </c>
      <c r="AO15" s="69" t="s">
        <v>90</v>
      </c>
      <c r="AP15" s="165" t="s">
        <v>94</v>
      </c>
      <c r="AQ15" s="69" t="s">
        <v>90</v>
      </c>
      <c r="AR15" s="69" t="s">
        <v>90</v>
      </c>
      <c r="AS15" s="69" t="s">
        <v>90</v>
      </c>
      <c r="AT15" s="69" t="s">
        <v>90</v>
      </c>
      <c r="AU15" s="69" t="s">
        <v>90</v>
      </c>
      <c r="AV15" s="69" t="s">
        <v>90</v>
      </c>
      <c r="AW15" s="69" t="s">
        <v>93</v>
      </c>
      <c r="AX15" s="69" t="s">
        <v>90</v>
      </c>
      <c r="AY15" s="69" t="s">
        <v>90</v>
      </c>
      <c r="AZ15" s="165" t="s">
        <v>94</v>
      </c>
      <c r="BA15" s="69" t="s">
        <v>90</v>
      </c>
      <c r="BB15" s="69" t="s">
        <v>90</v>
      </c>
      <c r="BC15" s="69" t="s">
        <v>90</v>
      </c>
      <c r="BD15" s="69" t="s">
        <v>90</v>
      </c>
      <c r="BE15" s="73" t="s">
        <v>93</v>
      </c>
      <c r="BF15" s="139"/>
      <c r="BG15" s="104">
        <v>90</v>
      </c>
      <c r="BH15" s="69">
        <v>90</v>
      </c>
      <c r="BI15" s="69">
        <v>90</v>
      </c>
      <c r="BJ15" s="69">
        <v>90</v>
      </c>
      <c r="BK15" s="69">
        <v>90</v>
      </c>
      <c r="BL15" s="69">
        <v>90</v>
      </c>
      <c r="BM15" s="69">
        <v>45</v>
      </c>
      <c r="BN15" s="69">
        <v>90</v>
      </c>
      <c r="BO15" s="69"/>
      <c r="BP15" s="69"/>
      <c r="BQ15" s="69"/>
      <c r="BR15" s="69"/>
      <c r="BS15" s="69"/>
      <c r="BT15" s="69">
        <v>90</v>
      </c>
      <c r="BU15" s="69">
        <v>90</v>
      </c>
      <c r="BV15" s="69">
        <v>90</v>
      </c>
      <c r="BW15" s="69">
        <v>90</v>
      </c>
      <c r="BX15" s="69">
        <v>90</v>
      </c>
      <c r="BY15" s="69"/>
      <c r="BZ15" s="69">
        <v>90</v>
      </c>
      <c r="CA15" s="69">
        <v>90</v>
      </c>
      <c r="CB15" s="69">
        <v>90</v>
      </c>
      <c r="CC15" s="69">
        <v>90</v>
      </c>
      <c r="CD15" s="69">
        <v>90</v>
      </c>
      <c r="CE15" s="69">
        <v>90</v>
      </c>
      <c r="CF15" s="69"/>
      <c r="CG15" s="69">
        <v>90</v>
      </c>
      <c r="CH15" s="69">
        <v>90</v>
      </c>
      <c r="CI15" s="165" t="s">
        <v>94</v>
      </c>
      <c r="CJ15" s="69">
        <v>90</v>
      </c>
      <c r="CK15" s="69">
        <v>90</v>
      </c>
      <c r="CL15" s="69">
        <v>90</v>
      </c>
      <c r="CM15" s="69">
        <v>90</v>
      </c>
      <c r="CN15" s="73"/>
      <c r="CO15" s="69"/>
      <c r="CP15" s="73"/>
      <c r="CQ15" s="69"/>
      <c r="CR15" s="73"/>
      <c r="CS15" s="69"/>
      <c r="CT15" s="69"/>
      <c r="CU15" s="69"/>
      <c r="CV15" s="69"/>
      <c r="CW15" s="69"/>
      <c r="CX15" s="105"/>
      <c r="CY15" s="150"/>
      <c r="CZ15" s="104" t="s">
        <v>95</v>
      </c>
      <c r="DA15" s="69" t="s">
        <v>95</v>
      </c>
      <c r="DB15" s="69" t="s">
        <v>95</v>
      </c>
      <c r="DC15" s="69"/>
      <c r="DD15" s="69"/>
      <c r="DE15" s="69"/>
      <c r="DF15" s="69" t="s">
        <v>97</v>
      </c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73"/>
      <c r="EH15" s="69"/>
      <c r="EI15" s="73"/>
      <c r="EJ15" s="69"/>
      <c r="EK15" s="73"/>
      <c r="EL15" s="69"/>
      <c r="EM15" s="69"/>
      <c r="EN15" s="102">
        <f t="shared" si="28"/>
        <v>9</v>
      </c>
      <c r="EO15" s="104"/>
      <c r="EP15" s="69"/>
      <c r="EQ15" s="69"/>
      <c r="ER15" s="168">
        <v>1</v>
      </c>
      <c r="ES15" s="69"/>
      <c r="ET15" s="168">
        <v>1</v>
      </c>
      <c r="EU15" s="168">
        <v>1</v>
      </c>
      <c r="EV15" s="69"/>
      <c r="EW15" s="69"/>
      <c r="EX15" s="69"/>
      <c r="EY15" s="69"/>
      <c r="EZ15" s="69"/>
      <c r="FA15" s="69"/>
      <c r="FB15" s="69"/>
      <c r="FC15" s="69"/>
      <c r="FD15" s="69"/>
      <c r="FE15" s="168">
        <v>1</v>
      </c>
      <c r="FF15" s="176">
        <v>2</v>
      </c>
      <c r="FG15" s="165" t="s">
        <v>94</v>
      </c>
      <c r="FH15" s="69"/>
      <c r="FI15" s="69"/>
      <c r="FJ15" s="69"/>
      <c r="FK15" s="69"/>
      <c r="FL15" s="69"/>
      <c r="FM15" s="69"/>
      <c r="FN15" s="69"/>
      <c r="FO15" s="69"/>
      <c r="FP15" s="168">
        <v>1</v>
      </c>
      <c r="FQ15" s="165" t="s">
        <v>94</v>
      </c>
      <c r="FR15" s="69"/>
      <c r="FS15" s="128">
        <v>1</v>
      </c>
      <c r="FT15" s="69"/>
      <c r="FU15" s="128">
        <v>1</v>
      </c>
      <c r="FV15" s="73"/>
      <c r="FW15" s="69"/>
      <c r="FX15" s="73"/>
      <c r="FY15" s="69"/>
      <c r="FZ15" s="73"/>
      <c r="GA15" s="69"/>
      <c r="GB15" s="69"/>
      <c r="GC15" s="69"/>
      <c r="GD15" s="69"/>
      <c r="GE15" s="69"/>
      <c r="GF15" s="105"/>
      <c r="GG15" s="102">
        <f t="shared" si="29"/>
        <v>0</v>
      </c>
      <c r="GH15" s="104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106"/>
    </row>
    <row r="16" spans="1:232" s="2" customFormat="1" ht="12.75">
      <c r="A16" s="103" t="s">
        <v>67</v>
      </c>
      <c r="B16" s="75" t="s">
        <v>121</v>
      </c>
      <c r="C16" s="23">
        <f t="shared" si="11"/>
        <v>23</v>
      </c>
      <c r="D16" s="17">
        <f t="shared" si="12"/>
        <v>22</v>
      </c>
      <c r="E16" s="69">
        <f t="shared" si="13"/>
        <v>19</v>
      </c>
      <c r="F16" s="17">
        <f t="shared" si="14"/>
        <v>3</v>
      </c>
      <c r="G16" s="17">
        <f t="shared" si="15"/>
        <v>1</v>
      </c>
      <c r="H16" s="69">
        <f t="shared" si="16"/>
        <v>2</v>
      </c>
      <c r="I16" s="70">
        <f t="shared" si="17"/>
        <v>1978</v>
      </c>
      <c r="J16" s="71">
        <f t="shared" si="18"/>
        <v>86</v>
      </c>
      <c r="K16" s="71">
        <f>ABS(I16*100/I1)</f>
        <v>64.640522875817</v>
      </c>
      <c r="L16" s="70">
        <f>K1</f>
        <v>34</v>
      </c>
      <c r="M16" s="70">
        <f t="shared" si="19"/>
        <v>23</v>
      </c>
      <c r="N16" s="70">
        <f t="shared" si="30"/>
        <v>11</v>
      </c>
      <c r="O16" s="70">
        <f t="shared" si="20"/>
        <v>0</v>
      </c>
      <c r="P16" s="70">
        <f t="shared" si="21"/>
        <v>9</v>
      </c>
      <c r="Q16" s="70">
        <f t="shared" si="22"/>
        <v>2</v>
      </c>
      <c r="R16" s="72">
        <f t="shared" si="23"/>
        <v>5</v>
      </c>
      <c r="S16" s="69">
        <f t="shared" si="24"/>
        <v>1</v>
      </c>
      <c r="T16" s="69">
        <f t="shared" si="25"/>
        <v>0</v>
      </c>
      <c r="U16" s="69">
        <f t="shared" si="26"/>
        <v>1</v>
      </c>
      <c r="V16" s="73">
        <f t="shared" si="27"/>
        <v>0</v>
      </c>
      <c r="W16" s="139"/>
      <c r="X16" s="104" t="s">
        <v>90</v>
      </c>
      <c r="Y16" s="104" t="s">
        <v>90</v>
      </c>
      <c r="Z16" s="69" t="s">
        <v>90</v>
      </c>
      <c r="AA16" s="69" t="s">
        <v>90</v>
      </c>
      <c r="AB16" s="69" t="s">
        <v>90</v>
      </c>
      <c r="AC16" s="69" t="s">
        <v>90</v>
      </c>
      <c r="AD16" s="69" t="s">
        <v>90</v>
      </c>
      <c r="AE16" s="69" t="s">
        <v>90</v>
      </c>
      <c r="AF16" s="69" t="s">
        <v>90</v>
      </c>
      <c r="AG16" s="69" t="s">
        <v>90</v>
      </c>
      <c r="AH16" s="69" t="s">
        <v>90</v>
      </c>
      <c r="AI16" s="69" t="s">
        <v>90</v>
      </c>
      <c r="AJ16" s="165" t="s">
        <v>94</v>
      </c>
      <c r="AK16" s="69" t="s">
        <v>90</v>
      </c>
      <c r="AL16" s="69" t="s">
        <v>90</v>
      </c>
      <c r="AM16" s="69" t="s">
        <v>90</v>
      </c>
      <c r="AN16" s="69" t="s">
        <v>90</v>
      </c>
      <c r="AO16" s="69" t="s">
        <v>90</v>
      </c>
      <c r="AP16" s="69" t="s">
        <v>90</v>
      </c>
      <c r="AQ16" s="69" t="s">
        <v>90</v>
      </c>
      <c r="AR16" s="69" t="s">
        <v>90</v>
      </c>
      <c r="AS16" s="165" t="s">
        <v>94</v>
      </c>
      <c r="AT16" s="69" t="s">
        <v>90</v>
      </c>
      <c r="AU16" s="69" t="s">
        <v>90</v>
      </c>
      <c r="AV16" s="69" t="s">
        <v>93</v>
      </c>
      <c r="AW16" s="69" t="s">
        <v>93</v>
      </c>
      <c r="AX16" s="69" t="s">
        <v>93</v>
      </c>
      <c r="AY16" s="69" t="s">
        <v>93</v>
      </c>
      <c r="AZ16" s="69" t="s">
        <v>93</v>
      </c>
      <c r="BA16" s="69" t="s">
        <v>93</v>
      </c>
      <c r="BB16" s="69" t="s">
        <v>93</v>
      </c>
      <c r="BC16" s="69" t="s">
        <v>93</v>
      </c>
      <c r="BD16" s="69" t="s">
        <v>91</v>
      </c>
      <c r="BE16" s="73" t="s">
        <v>93</v>
      </c>
      <c r="BF16" s="139"/>
      <c r="BG16" s="104">
        <v>90</v>
      </c>
      <c r="BH16" s="104">
        <v>90</v>
      </c>
      <c r="BI16" s="69">
        <v>90</v>
      </c>
      <c r="BJ16" s="69">
        <v>90</v>
      </c>
      <c r="BK16" s="69">
        <v>90</v>
      </c>
      <c r="BL16" s="69">
        <v>90</v>
      </c>
      <c r="BM16" s="69">
        <v>90</v>
      </c>
      <c r="BN16" s="69">
        <v>90</v>
      </c>
      <c r="BO16" s="69">
        <v>90</v>
      </c>
      <c r="BP16" s="69">
        <v>90</v>
      </c>
      <c r="BQ16" s="69">
        <v>90</v>
      </c>
      <c r="BR16" s="174">
        <v>87</v>
      </c>
      <c r="BS16" s="165" t="s">
        <v>94</v>
      </c>
      <c r="BT16" s="69">
        <v>90</v>
      </c>
      <c r="BU16" s="69">
        <v>90</v>
      </c>
      <c r="BV16" s="69">
        <v>90</v>
      </c>
      <c r="BW16" s="69">
        <v>81</v>
      </c>
      <c r="BX16" s="69">
        <v>90</v>
      </c>
      <c r="BY16" s="69">
        <v>90</v>
      </c>
      <c r="BZ16" s="69">
        <v>73</v>
      </c>
      <c r="CA16" s="69">
        <v>90</v>
      </c>
      <c r="CB16" s="165" t="s">
        <v>94</v>
      </c>
      <c r="CC16" s="69">
        <v>90</v>
      </c>
      <c r="CD16" s="69">
        <v>90</v>
      </c>
      <c r="CE16" s="69"/>
      <c r="CF16" s="69"/>
      <c r="CG16" s="69"/>
      <c r="CH16" s="69"/>
      <c r="CI16" s="69"/>
      <c r="CJ16" s="69"/>
      <c r="CK16" s="69"/>
      <c r="CL16" s="69"/>
      <c r="CM16" s="69">
        <v>27</v>
      </c>
      <c r="CN16" s="73"/>
      <c r="CO16" s="69"/>
      <c r="CP16" s="73"/>
      <c r="CQ16" s="69"/>
      <c r="CR16" s="73"/>
      <c r="CS16" s="69"/>
      <c r="CT16" s="69"/>
      <c r="CU16" s="69"/>
      <c r="CV16" s="69"/>
      <c r="CW16" s="69"/>
      <c r="CX16" s="105"/>
      <c r="CY16" s="150"/>
      <c r="CZ16" s="104" t="s">
        <v>95</v>
      </c>
      <c r="DA16" s="104" t="s">
        <v>95</v>
      </c>
      <c r="DB16" s="69" t="s">
        <v>95</v>
      </c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 t="s">
        <v>97</v>
      </c>
      <c r="DQ16" s="69"/>
      <c r="DR16" s="69"/>
      <c r="DS16" s="69" t="s">
        <v>97</v>
      </c>
      <c r="DT16" s="69"/>
      <c r="DU16" s="69"/>
      <c r="DV16" s="69"/>
      <c r="DW16" s="69" t="s">
        <v>97</v>
      </c>
      <c r="DX16" s="69"/>
      <c r="DY16" s="69"/>
      <c r="DZ16" s="69"/>
      <c r="EA16" s="69"/>
      <c r="EB16" s="69"/>
      <c r="EC16" s="69"/>
      <c r="ED16" s="69"/>
      <c r="EE16" s="69"/>
      <c r="EF16" s="69" t="s">
        <v>96</v>
      </c>
      <c r="EG16" s="73"/>
      <c r="EH16" s="69"/>
      <c r="EI16" s="73"/>
      <c r="EJ16" s="69"/>
      <c r="EK16" s="73"/>
      <c r="EL16" s="69"/>
      <c r="EM16" s="69"/>
      <c r="EN16" s="102">
        <f t="shared" si="28"/>
        <v>7</v>
      </c>
      <c r="EO16" s="104"/>
      <c r="EP16" s="168">
        <v>1</v>
      </c>
      <c r="EQ16" s="69"/>
      <c r="ER16" s="69"/>
      <c r="ES16" s="69"/>
      <c r="ET16" s="168">
        <v>1</v>
      </c>
      <c r="EU16" s="69"/>
      <c r="EV16" s="69"/>
      <c r="EW16" s="69"/>
      <c r="EX16" s="168">
        <v>1</v>
      </c>
      <c r="EY16" s="69"/>
      <c r="EZ16" s="176">
        <v>2</v>
      </c>
      <c r="FA16" s="165" t="s">
        <v>94</v>
      </c>
      <c r="FB16" s="69"/>
      <c r="FC16" s="69"/>
      <c r="FD16" s="168">
        <v>1</v>
      </c>
      <c r="FE16" s="69"/>
      <c r="FF16" s="69"/>
      <c r="FG16" s="69"/>
      <c r="FH16" s="69"/>
      <c r="FI16" s="168">
        <v>1</v>
      </c>
      <c r="FJ16" s="165" t="s">
        <v>94</v>
      </c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73"/>
      <c r="FY16" s="69"/>
      <c r="FZ16" s="73"/>
      <c r="GA16" s="69"/>
      <c r="GB16" s="69"/>
      <c r="GC16" s="69"/>
      <c r="GD16" s="69"/>
      <c r="GE16" s="69"/>
      <c r="GF16" s="105"/>
      <c r="GG16" s="102">
        <f t="shared" si="29"/>
        <v>0</v>
      </c>
      <c r="GH16" s="104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106"/>
      <c r="HP16" s="3"/>
      <c r="HQ16" s="3"/>
      <c r="HR16" s="3"/>
      <c r="HS16" s="3"/>
      <c r="HT16" s="3"/>
      <c r="HU16" s="3"/>
      <c r="HV16" s="3"/>
      <c r="HW16" s="3"/>
      <c r="HX16" s="3"/>
    </row>
    <row r="17" spans="1:223" ht="12.75" hidden="1">
      <c r="A17" s="103"/>
      <c r="B17" s="75"/>
      <c r="C17" s="23">
        <f t="shared" si="11"/>
        <v>0</v>
      </c>
      <c r="D17" s="17">
        <f t="shared" si="12"/>
        <v>0</v>
      </c>
      <c r="E17" s="69">
        <f t="shared" si="13"/>
        <v>0</v>
      </c>
      <c r="F17" s="17">
        <f t="shared" si="14"/>
        <v>0</v>
      </c>
      <c r="G17" s="17">
        <f t="shared" si="15"/>
        <v>0</v>
      </c>
      <c r="H17" s="69">
        <f t="shared" si="16"/>
        <v>0</v>
      </c>
      <c r="I17" s="70">
        <f t="shared" si="17"/>
        <v>0</v>
      </c>
      <c r="J17" s="71" t="e">
        <f t="shared" si="18"/>
        <v>#DIV/0!</v>
      </c>
      <c r="K17" s="71">
        <f>ABS(I17*100/I1)</f>
        <v>0</v>
      </c>
      <c r="L17" s="70">
        <f>K1</f>
        <v>34</v>
      </c>
      <c r="M17" s="70">
        <f t="shared" si="19"/>
        <v>0</v>
      </c>
      <c r="N17" s="70">
        <f t="shared" si="30"/>
        <v>0</v>
      </c>
      <c r="O17" s="70">
        <f t="shared" si="20"/>
        <v>0</v>
      </c>
      <c r="P17" s="70">
        <f t="shared" si="21"/>
        <v>0</v>
      </c>
      <c r="Q17" s="70">
        <f t="shared" si="22"/>
        <v>0</v>
      </c>
      <c r="R17" s="72">
        <f t="shared" si="23"/>
        <v>0</v>
      </c>
      <c r="S17" s="69">
        <f t="shared" si="24"/>
        <v>0</v>
      </c>
      <c r="T17" s="69">
        <f t="shared" si="25"/>
        <v>0</v>
      </c>
      <c r="U17" s="69">
        <f t="shared" si="26"/>
        <v>0</v>
      </c>
      <c r="V17" s="73">
        <f t="shared" si="27"/>
        <v>0</v>
      </c>
      <c r="W17" s="139"/>
      <c r="X17" s="104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73"/>
      <c r="BF17" s="139"/>
      <c r="BG17" s="104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73"/>
      <c r="CO17" s="69"/>
      <c r="CP17" s="73"/>
      <c r="CQ17" s="69"/>
      <c r="CR17" s="73"/>
      <c r="CS17" s="69"/>
      <c r="CT17" s="69"/>
      <c r="CU17" s="69"/>
      <c r="CV17" s="69"/>
      <c r="CW17" s="69"/>
      <c r="CX17" s="105"/>
      <c r="CY17" s="150"/>
      <c r="CZ17" s="104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73"/>
      <c r="EH17" s="69"/>
      <c r="EI17" s="73"/>
      <c r="EJ17" s="69"/>
      <c r="EK17" s="73"/>
      <c r="EL17" s="69"/>
      <c r="EM17" s="69"/>
      <c r="EN17" s="102">
        <f t="shared" si="28"/>
        <v>0</v>
      </c>
      <c r="EO17" s="104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73"/>
      <c r="FW17" s="69"/>
      <c r="FX17" s="73"/>
      <c r="FY17" s="69"/>
      <c r="FZ17" s="73"/>
      <c r="GA17" s="69"/>
      <c r="GB17" s="69"/>
      <c r="GC17" s="69"/>
      <c r="GD17" s="69"/>
      <c r="GE17" s="69"/>
      <c r="GF17" s="105"/>
      <c r="GG17" s="102">
        <f t="shared" si="29"/>
        <v>0</v>
      </c>
      <c r="GH17" s="104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106"/>
    </row>
    <row r="18" spans="1:232" s="2" customFormat="1" ht="12.75" hidden="1">
      <c r="A18" s="103"/>
      <c r="B18" s="75"/>
      <c r="C18" s="23">
        <f t="shared" si="11"/>
        <v>0</v>
      </c>
      <c r="D18" s="17">
        <f t="shared" si="12"/>
        <v>0</v>
      </c>
      <c r="E18" s="69">
        <f t="shared" si="13"/>
        <v>0</v>
      </c>
      <c r="F18" s="17">
        <f t="shared" si="14"/>
        <v>0</v>
      </c>
      <c r="G18" s="17">
        <f t="shared" si="15"/>
        <v>0</v>
      </c>
      <c r="H18" s="69">
        <f t="shared" si="16"/>
        <v>0</v>
      </c>
      <c r="I18" s="70">
        <f t="shared" si="17"/>
        <v>0</v>
      </c>
      <c r="J18" s="71" t="e">
        <f t="shared" si="18"/>
        <v>#DIV/0!</v>
      </c>
      <c r="K18" s="71">
        <f>ABS(I18*100/I1)</f>
        <v>0</v>
      </c>
      <c r="L18" s="70">
        <f>K1</f>
        <v>34</v>
      </c>
      <c r="M18" s="70">
        <f t="shared" si="19"/>
        <v>0</v>
      </c>
      <c r="N18" s="70">
        <f t="shared" si="30"/>
        <v>0</v>
      </c>
      <c r="O18" s="70">
        <f t="shared" si="20"/>
        <v>0</v>
      </c>
      <c r="P18" s="70">
        <f t="shared" si="21"/>
        <v>0</v>
      </c>
      <c r="Q18" s="70">
        <f t="shared" si="22"/>
        <v>0</v>
      </c>
      <c r="R18" s="72">
        <f t="shared" si="23"/>
        <v>0</v>
      </c>
      <c r="S18" s="69">
        <f t="shared" si="24"/>
        <v>0</v>
      </c>
      <c r="T18" s="69">
        <f t="shared" si="25"/>
        <v>0</v>
      </c>
      <c r="U18" s="69">
        <f t="shared" si="26"/>
        <v>0</v>
      </c>
      <c r="V18" s="73">
        <f t="shared" si="27"/>
        <v>0</v>
      </c>
      <c r="W18" s="139"/>
      <c r="X18" s="104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73"/>
      <c r="BF18" s="139"/>
      <c r="BG18" s="104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73"/>
      <c r="CO18" s="69"/>
      <c r="CP18" s="73"/>
      <c r="CQ18" s="69"/>
      <c r="CR18" s="73"/>
      <c r="CS18" s="69"/>
      <c r="CT18" s="69"/>
      <c r="CU18" s="69"/>
      <c r="CV18" s="69"/>
      <c r="CW18" s="69"/>
      <c r="CX18" s="105"/>
      <c r="CY18" s="139"/>
      <c r="CZ18" s="104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73"/>
      <c r="EH18" s="69"/>
      <c r="EI18" s="73"/>
      <c r="EJ18" s="69"/>
      <c r="EK18" s="73"/>
      <c r="EL18" s="69"/>
      <c r="EM18" s="69"/>
      <c r="EN18" s="102">
        <f t="shared" si="28"/>
        <v>0</v>
      </c>
      <c r="EO18" s="104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73"/>
      <c r="FW18" s="69"/>
      <c r="FX18" s="73"/>
      <c r="FY18" s="69"/>
      <c r="FZ18" s="73"/>
      <c r="GA18" s="69"/>
      <c r="GB18" s="69"/>
      <c r="GC18" s="69"/>
      <c r="GD18" s="69"/>
      <c r="GE18" s="69"/>
      <c r="GF18" s="105"/>
      <c r="GG18" s="102">
        <f t="shared" si="29"/>
        <v>0</v>
      </c>
      <c r="GH18" s="104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106"/>
      <c r="HP18" s="3"/>
      <c r="HQ18" s="3"/>
      <c r="HR18" s="3"/>
      <c r="HS18" s="3"/>
      <c r="HT18" s="3"/>
      <c r="HU18" s="3"/>
      <c r="HV18" s="3"/>
      <c r="HW18" s="3"/>
      <c r="HX18" s="3"/>
    </row>
    <row r="19" spans="1:223" ht="12.75" hidden="1">
      <c r="A19" s="103"/>
      <c r="B19" s="75"/>
      <c r="C19" s="23">
        <f t="shared" si="11"/>
        <v>0</v>
      </c>
      <c r="D19" s="17">
        <f t="shared" si="12"/>
        <v>0</v>
      </c>
      <c r="E19" s="69">
        <f t="shared" si="13"/>
        <v>0</v>
      </c>
      <c r="F19" s="17">
        <f t="shared" si="14"/>
        <v>0</v>
      </c>
      <c r="G19" s="17">
        <f t="shared" si="15"/>
        <v>0</v>
      </c>
      <c r="H19" s="69">
        <f t="shared" si="16"/>
        <v>0</v>
      </c>
      <c r="I19" s="70">
        <f t="shared" si="17"/>
        <v>0</v>
      </c>
      <c r="J19" s="71" t="e">
        <f t="shared" si="18"/>
        <v>#DIV/0!</v>
      </c>
      <c r="K19" s="71">
        <f>ABS(I19*100/I1)</f>
        <v>0</v>
      </c>
      <c r="L19" s="70">
        <f>K1</f>
        <v>34</v>
      </c>
      <c r="M19" s="70">
        <f t="shared" si="19"/>
        <v>0</v>
      </c>
      <c r="N19" s="70">
        <f t="shared" si="30"/>
        <v>0</v>
      </c>
      <c r="O19" s="70">
        <f t="shared" si="20"/>
        <v>0</v>
      </c>
      <c r="P19" s="70">
        <f t="shared" si="21"/>
        <v>0</v>
      </c>
      <c r="Q19" s="70">
        <f t="shared" si="22"/>
        <v>0</v>
      </c>
      <c r="R19" s="72">
        <f t="shared" si="23"/>
        <v>0</v>
      </c>
      <c r="S19" s="69">
        <f t="shared" si="24"/>
        <v>0</v>
      </c>
      <c r="T19" s="69">
        <f t="shared" si="25"/>
        <v>0</v>
      </c>
      <c r="U19" s="69">
        <f t="shared" si="26"/>
        <v>0</v>
      </c>
      <c r="V19" s="73">
        <f t="shared" si="27"/>
        <v>0</v>
      </c>
      <c r="W19" s="139"/>
      <c r="X19" s="104"/>
      <c r="Y19" s="69"/>
      <c r="Z19" s="124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124"/>
      <c r="BD19" s="69"/>
      <c r="BE19" s="73"/>
      <c r="BF19" s="139"/>
      <c r="BG19" s="104"/>
      <c r="BH19" s="69"/>
      <c r="BI19" s="124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124"/>
      <c r="CM19" s="69"/>
      <c r="CN19" s="73"/>
      <c r="CO19" s="69"/>
      <c r="CP19" s="73"/>
      <c r="CQ19" s="69"/>
      <c r="CR19" s="73"/>
      <c r="CS19" s="69"/>
      <c r="CT19" s="69"/>
      <c r="CU19" s="69"/>
      <c r="CV19" s="69"/>
      <c r="CW19" s="69"/>
      <c r="CX19" s="105"/>
      <c r="CY19" s="150"/>
      <c r="CZ19" s="104"/>
      <c r="DA19" s="69"/>
      <c r="DB19" s="124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73"/>
      <c r="EH19" s="69"/>
      <c r="EI19" s="73"/>
      <c r="EJ19" s="69"/>
      <c r="EK19" s="73"/>
      <c r="EL19" s="69"/>
      <c r="EM19" s="69"/>
      <c r="EN19" s="111">
        <f t="shared" si="28"/>
        <v>0</v>
      </c>
      <c r="EO19" s="104"/>
      <c r="EP19" s="69"/>
      <c r="EQ19" s="124"/>
      <c r="ER19" s="69"/>
      <c r="ES19" s="69"/>
      <c r="ET19" s="69"/>
      <c r="EU19" s="69"/>
      <c r="EV19" s="77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124"/>
      <c r="FU19" s="69"/>
      <c r="FV19" s="73"/>
      <c r="FW19" s="69"/>
      <c r="FX19" s="69"/>
      <c r="FY19" s="69"/>
      <c r="FZ19" s="69"/>
      <c r="GA19" s="69"/>
      <c r="GB19" s="69"/>
      <c r="GC19" s="69"/>
      <c r="GD19" s="69"/>
      <c r="GE19" s="69"/>
      <c r="GF19" s="105"/>
      <c r="GG19" s="102">
        <f t="shared" si="29"/>
        <v>0</v>
      </c>
      <c r="GH19" s="104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106"/>
    </row>
    <row r="20" spans="1:232" s="2" customFormat="1" ht="12.75" hidden="1">
      <c r="A20" s="103"/>
      <c r="B20" s="75"/>
      <c r="C20" s="23">
        <f t="shared" si="11"/>
        <v>0</v>
      </c>
      <c r="D20" s="17">
        <f t="shared" si="12"/>
        <v>0</v>
      </c>
      <c r="E20" s="69">
        <f t="shared" si="13"/>
        <v>0</v>
      </c>
      <c r="F20" s="17">
        <f t="shared" si="14"/>
        <v>0</v>
      </c>
      <c r="G20" s="17">
        <f t="shared" si="15"/>
        <v>0</v>
      </c>
      <c r="H20" s="69">
        <f t="shared" si="16"/>
        <v>0</v>
      </c>
      <c r="I20" s="70">
        <f t="shared" si="17"/>
        <v>0</v>
      </c>
      <c r="J20" s="71" t="e">
        <f t="shared" si="18"/>
        <v>#DIV/0!</v>
      </c>
      <c r="K20" s="71">
        <f>ABS(I20*100/I1)</f>
        <v>0</v>
      </c>
      <c r="L20" s="70">
        <f>K1</f>
        <v>34</v>
      </c>
      <c r="M20" s="70">
        <f t="shared" si="19"/>
        <v>0</v>
      </c>
      <c r="N20" s="70">
        <f t="shared" si="30"/>
        <v>0</v>
      </c>
      <c r="O20" s="70">
        <f t="shared" si="20"/>
        <v>0</v>
      </c>
      <c r="P20" s="70">
        <f t="shared" si="21"/>
        <v>0</v>
      </c>
      <c r="Q20" s="70">
        <f t="shared" si="22"/>
        <v>0</v>
      </c>
      <c r="R20" s="72">
        <f t="shared" si="23"/>
        <v>0</v>
      </c>
      <c r="S20" s="69">
        <f t="shared" si="24"/>
        <v>0</v>
      </c>
      <c r="T20" s="69">
        <f t="shared" si="25"/>
        <v>0</v>
      </c>
      <c r="U20" s="69">
        <f t="shared" si="26"/>
        <v>0</v>
      </c>
      <c r="V20" s="73">
        <f t="shared" si="27"/>
        <v>0</v>
      </c>
      <c r="W20" s="139"/>
      <c r="X20" s="104"/>
      <c r="Y20" s="104"/>
      <c r="Z20" s="69"/>
      <c r="AA20" s="69"/>
      <c r="AB20" s="69"/>
      <c r="AC20" s="69"/>
      <c r="AD20" s="69"/>
      <c r="AE20" s="124"/>
      <c r="AF20" s="69"/>
      <c r="AG20" s="69"/>
      <c r="AH20" s="69"/>
      <c r="AI20" s="69"/>
      <c r="AJ20" s="69"/>
      <c r="AK20" s="69"/>
      <c r="AL20" s="69"/>
      <c r="AM20" s="124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124"/>
      <c r="BD20" s="69"/>
      <c r="BE20" s="73"/>
      <c r="BF20" s="139"/>
      <c r="BG20" s="104"/>
      <c r="BH20" s="104"/>
      <c r="BI20" s="69"/>
      <c r="BJ20" s="69"/>
      <c r="BK20" s="69"/>
      <c r="BL20" s="69"/>
      <c r="BM20" s="69"/>
      <c r="BN20" s="124"/>
      <c r="BO20" s="69"/>
      <c r="BP20" s="69"/>
      <c r="BQ20" s="69"/>
      <c r="BR20" s="69"/>
      <c r="BS20" s="69"/>
      <c r="BT20" s="69"/>
      <c r="BU20" s="69"/>
      <c r="BV20" s="124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124"/>
      <c r="CM20" s="69"/>
      <c r="CN20" s="73"/>
      <c r="CO20" s="69"/>
      <c r="CP20" s="73"/>
      <c r="CQ20" s="69"/>
      <c r="CR20" s="73"/>
      <c r="CS20" s="69"/>
      <c r="CT20" s="69"/>
      <c r="CU20" s="69"/>
      <c r="CV20" s="69"/>
      <c r="CW20" s="69"/>
      <c r="CX20" s="105"/>
      <c r="CY20" s="139"/>
      <c r="CZ20" s="104"/>
      <c r="DA20" s="104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73"/>
      <c r="EH20" s="69"/>
      <c r="EI20" s="73"/>
      <c r="EJ20" s="69"/>
      <c r="EK20" s="73"/>
      <c r="EL20" s="69"/>
      <c r="EM20" s="69"/>
      <c r="EN20" s="102">
        <f t="shared" si="28"/>
        <v>0</v>
      </c>
      <c r="EO20" s="104"/>
      <c r="EP20" s="69"/>
      <c r="EQ20" s="69"/>
      <c r="ER20" s="69"/>
      <c r="ES20" s="69"/>
      <c r="ET20" s="69"/>
      <c r="EU20" s="69"/>
      <c r="EV20" s="124"/>
      <c r="EW20" s="69"/>
      <c r="EX20" s="69"/>
      <c r="EY20" s="69"/>
      <c r="EZ20" s="69"/>
      <c r="FA20" s="69"/>
      <c r="FB20" s="69"/>
      <c r="FC20" s="69"/>
      <c r="FD20" s="124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124"/>
      <c r="FU20" s="69"/>
      <c r="FV20" s="73"/>
      <c r="FW20" s="69"/>
      <c r="FX20" s="69"/>
      <c r="FY20" s="69"/>
      <c r="FZ20" s="73"/>
      <c r="GA20" s="69"/>
      <c r="GB20" s="69"/>
      <c r="GC20" s="69"/>
      <c r="GD20" s="69"/>
      <c r="GE20" s="69"/>
      <c r="GF20" s="105"/>
      <c r="GG20" s="102">
        <f t="shared" si="29"/>
        <v>0</v>
      </c>
      <c r="GH20" s="104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106"/>
      <c r="HP20" s="3"/>
      <c r="HQ20" s="3"/>
      <c r="HR20" s="3"/>
      <c r="HS20" s="3"/>
      <c r="HT20" s="3"/>
      <c r="HU20" s="3"/>
      <c r="HV20" s="3"/>
      <c r="HW20" s="3"/>
      <c r="HX20" s="3"/>
    </row>
    <row r="21" spans="1:223" s="144" customFormat="1" ht="12.75">
      <c r="A21" s="177" t="s">
        <v>156</v>
      </c>
      <c r="B21" s="147" t="s">
        <v>124</v>
      </c>
      <c r="C21" s="132">
        <f t="shared" si="11"/>
        <v>5</v>
      </c>
      <c r="D21" s="133">
        <f t="shared" si="12"/>
        <v>3</v>
      </c>
      <c r="E21" s="134">
        <f t="shared" si="13"/>
        <v>1</v>
      </c>
      <c r="F21" s="133">
        <f t="shared" si="14"/>
        <v>2</v>
      </c>
      <c r="G21" s="133">
        <f t="shared" si="15"/>
        <v>2</v>
      </c>
      <c r="H21" s="134">
        <f t="shared" si="16"/>
        <v>0</v>
      </c>
      <c r="I21" s="135">
        <f t="shared" si="17"/>
        <v>289</v>
      </c>
      <c r="J21" s="136">
        <f t="shared" si="18"/>
        <v>57.8</v>
      </c>
      <c r="K21" s="136">
        <f>ABS(I21*100/I1)</f>
        <v>9.444444444444445</v>
      </c>
      <c r="L21" s="135">
        <f>K1</f>
        <v>34</v>
      </c>
      <c r="M21" s="135">
        <f t="shared" si="19"/>
        <v>6</v>
      </c>
      <c r="N21" s="135">
        <f t="shared" si="30"/>
        <v>28</v>
      </c>
      <c r="O21" s="135">
        <f t="shared" si="20"/>
        <v>23</v>
      </c>
      <c r="P21" s="135">
        <f t="shared" si="21"/>
        <v>5</v>
      </c>
      <c r="Q21" s="135">
        <f t="shared" si="22"/>
        <v>0</v>
      </c>
      <c r="R21" s="137">
        <f t="shared" si="23"/>
        <v>2</v>
      </c>
      <c r="S21" s="134">
        <f t="shared" si="24"/>
        <v>0</v>
      </c>
      <c r="T21" s="134">
        <f t="shared" si="25"/>
        <v>0</v>
      </c>
      <c r="U21" s="134">
        <f t="shared" si="26"/>
        <v>0</v>
      </c>
      <c r="V21" s="138">
        <f t="shared" si="27"/>
        <v>0</v>
      </c>
      <c r="W21" s="139"/>
      <c r="X21" s="148" t="s">
        <v>92</v>
      </c>
      <c r="Y21" s="134" t="s">
        <v>92</v>
      </c>
      <c r="Z21" s="134" t="s">
        <v>92</v>
      </c>
      <c r="AA21" s="134" t="s">
        <v>92</v>
      </c>
      <c r="AB21" s="134" t="s">
        <v>92</v>
      </c>
      <c r="AC21" s="134" t="s">
        <v>92</v>
      </c>
      <c r="AD21" s="134" t="s">
        <v>92</v>
      </c>
      <c r="AE21" s="134" t="s">
        <v>92</v>
      </c>
      <c r="AF21" s="134" t="s">
        <v>92</v>
      </c>
      <c r="AG21" s="134" t="s">
        <v>92</v>
      </c>
      <c r="AH21" s="134" t="s">
        <v>92</v>
      </c>
      <c r="AI21" s="134" t="s">
        <v>92</v>
      </c>
      <c r="AJ21" s="134" t="s">
        <v>92</v>
      </c>
      <c r="AK21" s="134" t="s">
        <v>92</v>
      </c>
      <c r="AL21" s="134" t="s">
        <v>92</v>
      </c>
      <c r="AM21" s="134" t="s">
        <v>92</v>
      </c>
      <c r="AN21" s="134" t="s">
        <v>92</v>
      </c>
      <c r="AO21" s="134" t="s">
        <v>92</v>
      </c>
      <c r="AP21" s="134" t="s">
        <v>92</v>
      </c>
      <c r="AQ21" s="134" t="s">
        <v>92</v>
      </c>
      <c r="AR21" s="134" t="s">
        <v>92</v>
      </c>
      <c r="AS21" s="134" t="s">
        <v>92</v>
      </c>
      <c r="AT21" s="134" t="s">
        <v>91</v>
      </c>
      <c r="AU21" s="134" t="s">
        <v>90</v>
      </c>
      <c r="AV21" s="134" t="s">
        <v>91</v>
      </c>
      <c r="AW21" s="134" t="s">
        <v>92</v>
      </c>
      <c r="AX21" s="134" t="s">
        <v>91</v>
      </c>
      <c r="AY21" s="134" t="s">
        <v>90</v>
      </c>
      <c r="AZ21" s="134" t="s">
        <v>90</v>
      </c>
      <c r="BA21" s="134" t="s">
        <v>93</v>
      </c>
      <c r="BB21" s="134" t="s">
        <v>93</v>
      </c>
      <c r="BC21" s="134" t="s">
        <v>93</v>
      </c>
      <c r="BD21" s="134" t="s">
        <v>93</v>
      </c>
      <c r="BE21" s="138" t="s">
        <v>93</v>
      </c>
      <c r="BF21" s="139"/>
      <c r="BG21" s="148" t="s">
        <v>95</v>
      </c>
      <c r="BH21" s="134" t="s">
        <v>95</v>
      </c>
      <c r="BI21" s="134" t="s">
        <v>95</v>
      </c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>
        <v>32</v>
      </c>
      <c r="CD21" s="134">
        <v>90</v>
      </c>
      <c r="CE21" s="134"/>
      <c r="CF21" s="134"/>
      <c r="CG21" s="134">
        <v>15</v>
      </c>
      <c r="CH21" s="134">
        <v>87</v>
      </c>
      <c r="CI21" s="134">
        <v>65</v>
      </c>
      <c r="CJ21" s="134"/>
      <c r="CK21" s="134"/>
      <c r="CL21" s="134"/>
      <c r="CM21" s="134"/>
      <c r="CN21" s="138"/>
      <c r="CO21" s="134"/>
      <c r="CP21" s="138"/>
      <c r="CQ21" s="134"/>
      <c r="CR21" s="138"/>
      <c r="CS21" s="134"/>
      <c r="CT21" s="134"/>
      <c r="CU21" s="134"/>
      <c r="CV21" s="134"/>
      <c r="CW21" s="134"/>
      <c r="CX21" s="149"/>
      <c r="CY21" s="150"/>
      <c r="CZ21" s="148" t="s">
        <v>95</v>
      </c>
      <c r="DA21" s="134" t="s">
        <v>95</v>
      </c>
      <c r="DB21" s="134" t="s">
        <v>95</v>
      </c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 t="s">
        <v>96</v>
      </c>
      <c r="DW21" s="134"/>
      <c r="DX21" s="134"/>
      <c r="DY21" s="134"/>
      <c r="DZ21" s="134" t="s">
        <v>96</v>
      </c>
      <c r="EA21" s="134" t="s">
        <v>97</v>
      </c>
      <c r="EB21" s="134" t="s">
        <v>97</v>
      </c>
      <c r="EC21" s="134"/>
      <c r="ED21" s="134"/>
      <c r="EE21" s="134"/>
      <c r="EF21" s="134"/>
      <c r="EG21" s="138"/>
      <c r="EH21" s="134"/>
      <c r="EI21" s="138"/>
      <c r="EJ21" s="134"/>
      <c r="EK21" s="138"/>
      <c r="EL21" s="134"/>
      <c r="EM21" s="134"/>
      <c r="EN21" s="142">
        <f t="shared" si="28"/>
        <v>2</v>
      </c>
      <c r="EO21" s="148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28">
        <v>1</v>
      </c>
      <c r="FQ21" s="128">
        <v>1</v>
      </c>
      <c r="FR21" s="134"/>
      <c r="FS21" s="134"/>
      <c r="FT21" s="134"/>
      <c r="FU21" s="134"/>
      <c r="FV21" s="138"/>
      <c r="FW21" s="134"/>
      <c r="FX21" s="138"/>
      <c r="FY21" s="134"/>
      <c r="FZ21" s="138"/>
      <c r="GA21" s="134"/>
      <c r="GB21" s="134"/>
      <c r="GC21" s="134"/>
      <c r="GD21" s="134"/>
      <c r="GE21" s="134"/>
      <c r="GF21" s="149"/>
      <c r="GG21" s="142">
        <f t="shared" si="29"/>
        <v>0</v>
      </c>
      <c r="GH21" s="148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51"/>
    </row>
    <row r="22" spans="1:223" s="144" customFormat="1" ht="12.75">
      <c r="A22" s="146" t="s">
        <v>151</v>
      </c>
      <c r="B22" s="147" t="s">
        <v>124</v>
      </c>
      <c r="C22" s="132">
        <f>COUNT(BG22:CX22)</f>
        <v>3</v>
      </c>
      <c r="D22" s="133">
        <f t="shared" si="12"/>
        <v>2</v>
      </c>
      <c r="E22" s="134">
        <f>COUNTIF(BG22:CX22,90)</f>
        <v>1</v>
      </c>
      <c r="F22" s="133">
        <f t="shared" si="14"/>
        <v>1</v>
      </c>
      <c r="G22" s="133">
        <f t="shared" si="15"/>
        <v>1</v>
      </c>
      <c r="H22" s="134">
        <f t="shared" si="16"/>
        <v>0</v>
      </c>
      <c r="I22" s="135">
        <f>SUM(BG22:CX22)</f>
        <v>174</v>
      </c>
      <c r="J22" s="136">
        <f>ABS(I22/C22)</f>
        <v>58</v>
      </c>
      <c r="K22" s="136">
        <f>ABS(I22*100/I1)</f>
        <v>5.686274509803922</v>
      </c>
      <c r="L22" s="135">
        <f>K1-30</f>
        <v>4</v>
      </c>
      <c r="M22" s="135">
        <f t="shared" si="19"/>
        <v>3</v>
      </c>
      <c r="N22" s="135">
        <f>SUM(O22:Q22)</f>
        <v>1</v>
      </c>
      <c r="O22" s="135">
        <f t="shared" si="20"/>
        <v>0</v>
      </c>
      <c r="P22" s="135">
        <f t="shared" si="21"/>
        <v>1</v>
      </c>
      <c r="Q22" s="135">
        <f t="shared" si="22"/>
        <v>0</v>
      </c>
      <c r="R22" s="137">
        <f t="shared" si="23"/>
        <v>0</v>
      </c>
      <c r="S22" s="134">
        <f t="shared" si="24"/>
        <v>0</v>
      </c>
      <c r="T22" s="134">
        <f t="shared" si="25"/>
        <v>0</v>
      </c>
      <c r="U22" s="134">
        <f>SUM(S22:T22)</f>
        <v>0</v>
      </c>
      <c r="V22" s="138">
        <f t="shared" si="27"/>
        <v>0</v>
      </c>
      <c r="W22" s="139"/>
      <c r="X22" s="148" t="s">
        <v>117</v>
      </c>
      <c r="Y22" s="148" t="s">
        <v>117</v>
      </c>
      <c r="Z22" s="148" t="s">
        <v>117</v>
      </c>
      <c r="AA22" s="148" t="s">
        <v>117</v>
      </c>
      <c r="AB22" s="148" t="s">
        <v>117</v>
      </c>
      <c r="AC22" s="148" t="s">
        <v>117</v>
      </c>
      <c r="AD22" s="148" t="s">
        <v>117</v>
      </c>
      <c r="AE22" s="148" t="s">
        <v>117</v>
      </c>
      <c r="AF22" s="148" t="s">
        <v>117</v>
      </c>
      <c r="AG22" s="148" t="s">
        <v>117</v>
      </c>
      <c r="AH22" s="148" t="s">
        <v>117</v>
      </c>
      <c r="AI22" s="148" t="s">
        <v>117</v>
      </c>
      <c r="AJ22" s="148" t="s">
        <v>117</v>
      </c>
      <c r="AK22" s="148" t="s">
        <v>117</v>
      </c>
      <c r="AL22" s="148" t="s">
        <v>117</v>
      </c>
      <c r="AM22" s="148" t="s">
        <v>117</v>
      </c>
      <c r="AN22" s="148" t="s">
        <v>117</v>
      </c>
      <c r="AO22" s="148" t="s">
        <v>117</v>
      </c>
      <c r="AP22" s="148" t="s">
        <v>117</v>
      </c>
      <c r="AQ22" s="148" t="s">
        <v>117</v>
      </c>
      <c r="AR22" s="148" t="s">
        <v>117</v>
      </c>
      <c r="AS22" s="148" t="s">
        <v>117</v>
      </c>
      <c r="AT22" s="148" t="s">
        <v>117</v>
      </c>
      <c r="AU22" s="148" t="s">
        <v>117</v>
      </c>
      <c r="AV22" s="148" t="s">
        <v>117</v>
      </c>
      <c r="AW22" s="148" t="s">
        <v>117</v>
      </c>
      <c r="AX22" s="148" t="s">
        <v>117</v>
      </c>
      <c r="AY22" s="148" t="s">
        <v>117</v>
      </c>
      <c r="AZ22" s="148" t="s">
        <v>117</v>
      </c>
      <c r="BA22" s="148" t="s">
        <v>117</v>
      </c>
      <c r="BB22" s="134" t="s">
        <v>91</v>
      </c>
      <c r="BC22" s="134" t="s">
        <v>90</v>
      </c>
      <c r="BD22" s="134" t="s">
        <v>93</v>
      </c>
      <c r="BE22" s="138" t="s">
        <v>90</v>
      </c>
      <c r="BF22" s="139"/>
      <c r="BG22" s="148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>
        <v>30</v>
      </c>
      <c r="CL22" s="134">
        <v>54</v>
      </c>
      <c r="CM22" s="134"/>
      <c r="CN22" s="138">
        <v>90</v>
      </c>
      <c r="CO22" s="134"/>
      <c r="CP22" s="138"/>
      <c r="CQ22" s="134"/>
      <c r="CR22" s="138"/>
      <c r="CS22" s="134"/>
      <c r="CT22" s="134"/>
      <c r="CU22" s="134"/>
      <c r="CV22" s="134"/>
      <c r="CW22" s="134"/>
      <c r="CX22" s="149"/>
      <c r="CY22" s="150"/>
      <c r="CZ22" s="148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 t="s">
        <v>96</v>
      </c>
      <c r="EE22" s="134" t="s">
        <v>97</v>
      </c>
      <c r="EF22" s="134"/>
      <c r="EG22" s="138"/>
      <c r="EH22" s="134"/>
      <c r="EI22" s="138"/>
      <c r="EJ22" s="134"/>
      <c r="EK22" s="138"/>
      <c r="EL22" s="134"/>
      <c r="EM22" s="134"/>
      <c r="EN22" s="142">
        <f t="shared" si="28"/>
        <v>0</v>
      </c>
      <c r="EO22" s="148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8"/>
      <c r="FW22" s="134"/>
      <c r="FX22" s="138"/>
      <c r="FY22" s="134"/>
      <c r="FZ22" s="138"/>
      <c r="GA22" s="134"/>
      <c r="GB22" s="134"/>
      <c r="GC22" s="134"/>
      <c r="GD22" s="134"/>
      <c r="GE22" s="134"/>
      <c r="GF22" s="149"/>
      <c r="GG22" s="142">
        <f t="shared" si="29"/>
        <v>0</v>
      </c>
      <c r="GH22" s="148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51"/>
    </row>
    <row r="23" spans="1:232" s="145" customFormat="1" ht="12.75">
      <c r="A23" s="152" t="s">
        <v>68</v>
      </c>
      <c r="B23" s="147" t="s">
        <v>125</v>
      </c>
      <c r="C23" s="132">
        <f t="shared" si="11"/>
        <v>24</v>
      </c>
      <c r="D23" s="133">
        <f t="shared" si="12"/>
        <v>19</v>
      </c>
      <c r="E23" s="134">
        <f t="shared" si="13"/>
        <v>9</v>
      </c>
      <c r="F23" s="133">
        <f t="shared" si="14"/>
        <v>9</v>
      </c>
      <c r="G23" s="133">
        <f t="shared" si="15"/>
        <v>6</v>
      </c>
      <c r="H23" s="134">
        <f t="shared" si="16"/>
        <v>2</v>
      </c>
      <c r="I23" s="135">
        <f t="shared" si="17"/>
        <v>1565</v>
      </c>
      <c r="J23" s="136">
        <f t="shared" si="18"/>
        <v>65.20833333333333</v>
      </c>
      <c r="K23" s="136">
        <f>ABS(I23*100/I1)</f>
        <v>51.1437908496732</v>
      </c>
      <c r="L23" s="135">
        <f>K1</f>
        <v>34</v>
      </c>
      <c r="M23" s="135">
        <f t="shared" si="19"/>
        <v>27</v>
      </c>
      <c r="N23" s="135">
        <f t="shared" si="30"/>
        <v>7</v>
      </c>
      <c r="O23" s="135">
        <f t="shared" si="20"/>
        <v>3</v>
      </c>
      <c r="P23" s="135">
        <f t="shared" si="21"/>
        <v>2</v>
      </c>
      <c r="Q23" s="135">
        <f t="shared" si="22"/>
        <v>2</v>
      </c>
      <c r="R23" s="137">
        <f t="shared" si="23"/>
        <v>6</v>
      </c>
      <c r="S23" s="134">
        <f t="shared" si="24"/>
        <v>0</v>
      </c>
      <c r="T23" s="134">
        <f t="shared" si="25"/>
        <v>1</v>
      </c>
      <c r="U23" s="134">
        <f t="shared" si="26"/>
        <v>1</v>
      </c>
      <c r="V23" s="138">
        <f t="shared" si="27"/>
        <v>1</v>
      </c>
      <c r="W23" s="139"/>
      <c r="X23" s="148" t="s">
        <v>92</v>
      </c>
      <c r="Y23" s="134" t="s">
        <v>91</v>
      </c>
      <c r="Z23" s="134" t="s">
        <v>91</v>
      </c>
      <c r="AA23" s="134" t="s">
        <v>92</v>
      </c>
      <c r="AB23" s="134" t="s">
        <v>91</v>
      </c>
      <c r="AC23" s="134" t="s">
        <v>92</v>
      </c>
      <c r="AD23" s="134" t="s">
        <v>91</v>
      </c>
      <c r="AE23" s="134" t="s">
        <v>90</v>
      </c>
      <c r="AF23" s="134" t="s">
        <v>90</v>
      </c>
      <c r="AG23" s="134" t="s">
        <v>90</v>
      </c>
      <c r="AH23" s="134" t="s">
        <v>90</v>
      </c>
      <c r="AI23" s="134" t="s">
        <v>90</v>
      </c>
      <c r="AJ23" s="134" t="s">
        <v>90</v>
      </c>
      <c r="AK23" s="134" t="s">
        <v>90</v>
      </c>
      <c r="AL23" s="134" t="s">
        <v>90</v>
      </c>
      <c r="AM23" s="134" t="s">
        <v>90</v>
      </c>
      <c r="AN23" s="134" t="s">
        <v>90</v>
      </c>
      <c r="AO23" s="134" t="s">
        <v>90</v>
      </c>
      <c r="AP23" s="134" t="s">
        <v>93</v>
      </c>
      <c r="AQ23" s="134" t="s">
        <v>90</v>
      </c>
      <c r="AR23" s="134" t="s">
        <v>91</v>
      </c>
      <c r="AS23" s="134" t="s">
        <v>93</v>
      </c>
      <c r="AT23" s="134" t="s">
        <v>90</v>
      </c>
      <c r="AU23" s="134" t="s">
        <v>91</v>
      </c>
      <c r="AV23" s="134" t="s">
        <v>90</v>
      </c>
      <c r="AW23" s="134" t="s">
        <v>90</v>
      </c>
      <c r="AX23" s="165" t="s">
        <v>94</v>
      </c>
      <c r="AY23" s="134" t="s">
        <v>91</v>
      </c>
      <c r="AZ23" s="134" t="s">
        <v>90</v>
      </c>
      <c r="BA23" s="134" t="s">
        <v>90</v>
      </c>
      <c r="BB23" s="134" t="s">
        <v>91</v>
      </c>
      <c r="BC23" s="134" t="s">
        <v>90</v>
      </c>
      <c r="BD23" s="134" t="s">
        <v>90</v>
      </c>
      <c r="BE23" s="165" t="s">
        <v>94</v>
      </c>
      <c r="BF23" s="139"/>
      <c r="BG23" s="148"/>
      <c r="BH23" s="134">
        <v>20</v>
      </c>
      <c r="BI23" s="134">
        <v>1</v>
      </c>
      <c r="BJ23" s="134"/>
      <c r="BK23" s="134"/>
      <c r="BL23" s="134"/>
      <c r="BM23" s="134">
        <v>7</v>
      </c>
      <c r="BN23" s="134">
        <v>45</v>
      </c>
      <c r="BO23" s="134">
        <v>90</v>
      </c>
      <c r="BP23" s="134">
        <v>90</v>
      </c>
      <c r="BQ23" s="134">
        <v>90</v>
      </c>
      <c r="BR23" s="134">
        <v>90</v>
      </c>
      <c r="BS23" s="134">
        <v>70</v>
      </c>
      <c r="BT23" s="134">
        <v>90</v>
      </c>
      <c r="BU23" s="134">
        <v>90</v>
      </c>
      <c r="BV23" s="134">
        <v>90</v>
      </c>
      <c r="BW23" s="134">
        <v>90</v>
      </c>
      <c r="BX23" s="134">
        <v>90</v>
      </c>
      <c r="BY23" s="134"/>
      <c r="BZ23" s="134">
        <v>78</v>
      </c>
      <c r="CA23" s="134">
        <v>45</v>
      </c>
      <c r="CB23" s="134"/>
      <c r="CC23" s="134">
        <v>78</v>
      </c>
      <c r="CD23" s="134"/>
      <c r="CE23" s="134">
        <v>60</v>
      </c>
      <c r="CF23" s="134">
        <v>70</v>
      </c>
      <c r="CG23" s="165" t="s">
        <v>94</v>
      </c>
      <c r="CH23" s="134">
        <v>29</v>
      </c>
      <c r="CI23" s="134">
        <v>70</v>
      </c>
      <c r="CJ23" s="134">
        <v>68</v>
      </c>
      <c r="CK23" s="134"/>
      <c r="CL23" s="134">
        <v>70</v>
      </c>
      <c r="CM23" s="173">
        <v>44</v>
      </c>
      <c r="CN23" s="165" t="s">
        <v>94</v>
      </c>
      <c r="CO23" s="134"/>
      <c r="CP23" s="138"/>
      <c r="CQ23" s="134"/>
      <c r="CR23" s="138"/>
      <c r="CS23" s="134"/>
      <c r="CT23" s="134"/>
      <c r="CU23" s="134"/>
      <c r="CV23" s="134"/>
      <c r="CW23" s="134"/>
      <c r="CX23" s="149"/>
      <c r="CY23" s="139"/>
      <c r="CZ23" s="148"/>
      <c r="DA23" s="134" t="s">
        <v>96</v>
      </c>
      <c r="DB23" s="134" t="s">
        <v>96</v>
      </c>
      <c r="DC23" s="134"/>
      <c r="DD23" s="134"/>
      <c r="DE23" s="134"/>
      <c r="DF23" s="134" t="s">
        <v>96</v>
      </c>
      <c r="DG23" s="134" t="s">
        <v>97</v>
      </c>
      <c r="DH23" s="134"/>
      <c r="DI23" s="134"/>
      <c r="DJ23" s="134"/>
      <c r="DK23" s="134"/>
      <c r="DL23" s="134" t="s">
        <v>97</v>
      </c>
      <c r="DM23" s="134"/>
      <c r="DN23" s="134"/>
      <c r="DO23" s="134"/>
      <c r="DP23" s="134"/>
      <c r="DQ23" s="134"/>
      <c r="DR23" s="134"/>
      <c r="DS23" s="134" t="s">
        <v>97</v>
      </c>
      <c r="DT23" s="134" t="s">
        <v>96</v>
      </c>
      <c r="DU23" s="134"/>
      <c r="DV23" s="134" t="s">
        <v>97</v>
      </c>
      <c r="DW23" s="134" t="s">
        <v>96</v>
      </c>
      <c r="DX23" s="134" t="s">
        <v>97</v>
      </c>
      <c r="DY23" s="134" t="s">
        <v>97</v>
      </c>
      <c r="DZ23" s="134"/>
      <c r="EA23" s="134" t="s">
        <v>96</v>
      </c>
      <c r="EB23" s="134" t="s">
        <v>97</v>
      </c>
      <c r="EC23" s="134" t="s">
        <v>97</v>
      </c>
      <c r="ED23" s="134"/>
      <c r="EE23" s="134" t="s">
        <v>97</v>
      </c>
      <c r="EF23" s="134"/>
      <c r="EG23" s="138"/>
      <c r="EH23" s="134"/>
      <c r="EI23" s="138"/>
      <c r="EJ23" s="134"/>
      <c r="EK23" s="138"/>
      <c r="EL23" s="134"/>
      <c r="EM23" s="134"/>
      <c r="EN23" s="142">
        <f t="shared" si="28"/>
        <v>6</v>
      </c>
      <c r="EO23" s="148"/>
      <c r="EP23" s="134"/>
      <c r="EQ23" s="134"/>
      <c r="ER23" s="134"/>
      <c r="ES23" s="134"/>
      <c r="ET23" s="134"/>
      <c r="EU23" s="134"/>
      <c r="EV23" s="134"/>
      <c r="EW23" s="134"/>
      <c r="EX23" s="168">
        <v>1</v>
      </c>
      <c r="EY23" s="134"/>
      <c r="EZ23" s="134"/>
      <c r="FA23" s="134"/>
      <c r="FB23" s="134"/>
      <c r="FC23" s="168">
        <v>1</v>
      </c>
      <c r="FD23" s="134"/>
      <c r="FE23" s="134"/>
      <c r="FF23" s="134"/>
      <c r="FG23" s="134"/>
      <c r="FH23" s="134"/>
      <c r="FI23" s="168">
        <v>1</v>
      </c>
      <c r="FJ23" s="134"/>
      <c r="FK23" s="134"/>
      <c r="FL23" s="134"/>
      <c r="FM23" s="168">
        <v>1</v>
      </c>
      <c r="FN23" s="168">
        <v>1</v>
      </c>
      <c r="FO23" s="165" t="s">
        <v>94</v>
      </c>
      <c r="FP23" s="134"/>
      <c r="FQ23" s="128">
        <v>1</v>
      </c>
      <c r="FR23" s="134"/>
      <c r="FS23" s="134"/>
      <c r="FT23" s="134"/>
      <c r="FU23" s="176" t="s">
        <v>143</v>
      </c>
      <c r="FV23" s="165" t="s">
        <v>94</v>
      </c>
      <c r="FW23" s="134"/>
      <c r="FX23" s="138"/>
      <c r="FY23" s="134"/>
      <c r="FZ23" s="138"/>
      <c r="GA23" s="134"/>
      <c r="GB23" s="134"/>
      <c r="GC23" s="134"/>
      <c r="GD23" s="134"/>
      <c r="GE23" s="134"/>
      <c r="GF23" s="149"/>
      <c r="GG23" s="142">
        <f t="shared" si="29"/>
        <v>1</v>
      </c>
      <c r="GH23" s="148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>
        <v>1</v>
      </c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51"/>
      <c r="HP23" s="144"/>
      <c r="HQ23" s="144"/>
      <c r="HR23" s="144"/>
      <c r="HS23" s="144"/>
      <c r="HT23" s="144"/>
      <c r="HU23" s="144"/>
      <c r="HV23" s="144"/>
      <c r="HW23" s="144"/>
      <c r="HX23" s="144"/>
    </row>
    <row r="24" spans="1:223" s="144" customFormat="1" ht="12.75">
      <c r="A24" s="152" t="s">
        <v>69</v>
      </c>
      <c r="B24" s="147" t="s">
        <v>126</v>
      </c>
      <c r="C24" s="132">
        <f t="shared" si="11"/>
        <v>28</v>
      </c>
      <c r="D24" s="133">
        <f t="shared" si="12"/>
        <v>26</v>
      </c>
      <c r="E24" s="134">
        <f t="shared" si="13"/>
        <v>22</v>
      </c>
      <c r="F24" s="133">
        <f t="shared" si="14"/>
        <v>3</v>
      </c>
      <c r="G24" s="133">
        <f t="shared" si="15"/>
        <v>2</v>
      </c>
      <c r="H24" s="134">
        <f t="shared" si="16"/>
        <v>3</v>
      </c>
      <c r="I24" s="135">
        <f t="shared" si="17"/>
        <v>2322</v>
      </c>
      <c r="J24" s="136">
        <f t="shared" si="18"/>
        <v>82.92857142857143</v>
      </c>
      <c r="K24" s="136">
        <f>ABS(I24*100/I1)</f>
        <v>75.88235294117646</v>
      </c>
      <c r="L24" s="135">
        <f>K1</f>
        <v>34</v>
      </c>
      <c r="M24" s="135">
        <f t="shared" si="19"/>
        <v>30</v>
      </c>
      <c r="N24" s="135">
        <f t="shared" si="30"/>
        <v>4</v>
      </c>
      <c r="O24" s="135">
        <f t="shared" si="20"/>
        <v>1</v>
      </c>
      <c r="P24" s="135">
        <f t="shared" si="21"/>
        <v>0</v>
      </c>
      <c r="Q24" s="135">
        <f t="shared" si="22"/>
        <v>3</v>
      </c>
      <c r="R24" s="137">
        <f t="shared" si="23"/>
        <v>8</v>
      </c>
      <c r="S24" s="134">
        <f t="shared" si="24"/>
        <v>1</v>
      </c>
      <c r="T24" s="134">
        <f t="shared" si="25"/>
        <v>0</v>
      </c>
      <c r="U24" s="134">
        <f t="shared" si="26"/>
        <v>1</v>
      </c>
      <c r="V24" s="138">
        <f t="shared" si="27"/>
        <v>2</v>
      </c>
      <c r="W24" s="139"/>
      <c r="X24" s="165" t="s">
        <v>94</v>
      </c>
      <c r="Y24" s="134" t="s">
        <v>91</v>
      </c>
      <c r="Z24" s="134" t="s">
        <v>92</v>
      </c>
      <c r="AA24" s="134" t="s">
        <v>91</v>
      </c>
      <c r="AB24" s="134" t="s">
        <v>90</v>
      </c>
      <c r="AC24" s="134" t="s">
        <v>90</v>
      </c>
      <c r="AD24" s="134" t="s">
        <v>90</v>
      </c>
      <c r="AE24" s="134" t="s">
        <v>94</v>
      </c>
      <c r="AF24" s="134" t="s">
        <v>90</v>
      </c>
      <c r="AG24" s="134" t="s">
        <v>90</v>
      </c>
      <c r="AH24" s="134" t="s">
        <v>90</v>
      </c>
      <c r="AI24" s="134" t="s">
        <v>90</v>
      </c>
      <c r="AJ24" s="134" t="s">
        <v>90</v>
      </c>
      <c r="AK24" s="134" t="s">
        <v>90</v>
      </c>
      <c r="AL24" s="134" t="s">
        <v>90</v>
      </c>
      <c r="AM24" s="134" t="s">
        <v>90</v>
      </c>
      <c r="AN24" s="134" t="s">
        <v>90</v>
      </c>
      <c r="AO24" s="134" t="s">
        <v>90</v>
      </c>
      <c r="AP24" s="134" t="s">
        <v>90</v>
      </c>
      <c r="AQ24" s="134" t="s">
        <v>91</v>
      </c>
      <c r="AR24" s="134" t="s">
        <v>90</v>
      </c>
      <c r="AS24" s="134" t="s">
        <v>90</v>
      </c>
      <c r="AT24" s="134" t="s">
        <v>90</v>
      </c>
      <c r="AU24" s="134" t="s">
        <v>91</v>
      </c>
      <c r="AV24" s="134" t="s">
        <v>90</v>
      </c>
      <c r="AW24" s="134" t="s">
        <v>90</v>
      </c>
      <c r="AX24" s="134" t="s">
        <v>90</v>
      </c>
      <c r="AY24" s="134" t="s">
        <v>90</v>
      </c>
      <c r="AZ24" s="165" t="s">
        <v>94</v>
      </c>
      <c r="BA24" s="134" t="s">
        <v>90</v>
      </c>
      <c r="BB24" s="134" t="s">
        <v>90</v>
      </c>
      <c r="BC24" s="134" t="s">
        <v>90</v>
      </c>
      <c r="BD24" s="134" t="s">
        <v>90</v>
      </c>
      <c r="BE24" s="138" t="s">
        <v>90</v>
      </c>
      <c r="BF24" s="139"/>
      <c r="BG24" s="165" t="s">
        <v>94</v>
      </c>
      <c r="BH24" s="134">
        <v>45</v>
      </c>
      <c r="BI24" s="134" t="s">
        <v>95</v>
      </c>
      <c r="BJ24" s="134">
        <v>30</v>
      </c>
      <c r="BK24" s="134">
        <v>90</v>
      </c>
      <c r="BL24" s="173">
        <v>87</v>
      </c>
      <c r="BM24" s="134">
        <v>90</v>
      </c>
      <c r="BN24" s="165" t="s">
        <v>94</v>
      </c>
      <c r="BO24" s="134">
        <v>90</v>
      </c>
      <c r="BP24" s="134">
        <v>90</v>
      </c>
      <c r="BQ24" s="134">
        <v>90</v>
      </c>
      <c r="BR24" s="134">
        <v>90</v>
      </c>
      <c r="BS24" s="134">
        <v>90</v>
      </c>
      <c r="BT24" s="134">
        <v>90</v>
      </c>
      <c r="BU24" s="134">
        <v>90</v>
      </c>
      <c r="BV24" s="134">
        <v>90</v>
      </c>
      <c r="BW24" s="134">
        <v>90</v>
      </c>
      <c r="BX24" s="134">
        <v>90</v>
      </c>
      <c r="BY24" s="134">
        <v>63</v>
      </c>
      <c r="BZ24" s="134"/>
      <c r="CA24" s="134">
        <v>90</v>
      </c>
      <c r="CB24" s="134">
        <v>90</v>
      </c>
      <c r="CC24" s="134">
        <v>90</v>
      </c>
      <c r="CD24" s="134"/>
      <c r="CE24" s="134">
        <v>67</v>
      </c>
      <c r="CF24" s="134">
        <v>90</v>
      </c>
      <c r="CG24" s="134">
        <v>50</v>
      </c>
      <c r="CH24" s="134">
        <v>90</v>
      </c>
      <c r="CI24" s="165" t="s">
        <v>94</v>
      </c>
      <c r="CJ24" s="134">
        <v>90</v>
      </c>
      <c r="CK24" s="134">
        <v>90</v>
      </c>
      <c r="CL24" s="134">
        <v>90</v>
      </c>
      <c r="CM24" s="134">
        <v>90</v>
      </c>
      <c r="CN24" s="138">
        <v>90</v>
      </c>
      <c r="CO24" s="134"/>
      <c r="CP24" s="138"/>
      <c r="CQ24" s="134"/>
      <c r="CR24" s="138"/>
      <c r="CS24" s="134"/>
      <c r="CT24" s="134"/>
      <c r="CU24" s="134"/>
      <c r="CV24" s="134"/>
      <c r="CW24" s="134"/>
      <c r="CX24" s="149"/>
      <c r="CY24" s="150"/>
      <c r="CZ24" s="148"/>
      <c r="DA24" s="134" t="s">
        <v>96</v>
      </c>
      <c r="DB24" s="134" t="s">
        <v>95</v>
      </c>
      <c r="DC24" s="134" t="s">
        <v>96</v>
      </c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 t="s">
        <v>97</v>
      </c>
      <c r="DS24" s="134"/>
      <c r="DT24" s="134"/>
      <c r="DU24" s="134"/>
      <c r="DV24" s="134"/>
      <c r="DW24" s="134"/>
      <c r="DX24" s="134" t="s">
        <v>97</v>
      </c>
      <c r="DY24" s="134"/>
      <c r="DZ24" s="134" t="s">
        <v>97</v>
      </c>
      <c r="EA24" s="134"/>
      <c r="EB24" s="134"/>
      <c r="EC24" s="134"/>
      <c r="ED24" s="134"/>
      <c r="EE24" s="134"/>
      <c r="EF24" s="134"/>
      <c r="EG24" s="138"/>
      <c r="EH24" s="134"/>
      <c r="EI24" s="138"/>
      <c r="EJ24" s="134"/>
      <c r="EK24" s="138"/>
      <c r="EL24" s="134"/>
      <c r="EM24" s="134"/>
      <c r="EN24" s="142">
        <f t="shared" si="28"/>
        <v>10</v>
      </c>
      <c r="EO24" s="148"/>
      <c r="EP24" s="134"/>
      <c r="EQ24" s="134"/>
      <c r="ER24" s="134"/>
      <c r="ES24" s="134"/>
      <c r="ET24" s="176">
        <v>2</v>
      </c>
      <c r="EU24" s="145"/>
      <c r="EV24" s="165" t="s">
        <v>94</v>
      </c>
      <c r="EW24" s="134"/>
      <c r="EX24" s="170">
        <v>1</v>
      </c>
      <c r="EY24" s="134"/>
      <c r="EZ24" s="170">
        <v>1</v>
      </c>
      <c r="FA24" s="134"/>
      <c r="FB24" s="134"/>
      <c r="FC24" s="134"/>
      <c r="FD24" s="170">
        <v>1</v>
      </c>
      <c r="FE24" s="170">
        <v>1</v>
      </c>
      <c r="FF24" s="134"/>
      <c r="FG24" s="134"/>
      <c r="FH24" s="134"/>
      <c r="FI24" s="134"/>
      <c r="FJ24" s="170">
        <v>1</v>
      </c>
      <c r="FK24" s="134"/>
      <c r="FL24" s="134"/>
      <c r="FM24" s="134"/>
      <c r="FN24" s="134"/>
      <c r="FO24" s="134"/>
      <c r="FP24" s="168">
        <v>1</v>
      </c>
      <c r="FQ24" s="165" t="s">
        <v>94</v>
      </c>
      <c r="FR24" s="134"/>
      <c r="FS24" s="128">
        <v>1</v>
      </c>
      <c r="FT24" s="128">
        <v>1</v>
      </c>
      <c r="FU24" s="134"/>
      <c r="FV24" s="138"/>
      <c r="FW24" s="134"/>
      <c r="FX24" s="138"/>
      <c r="FY24" s="134"/>
      <c r="FZ24" s="138"/>
      <c r="GA24" s="134"/>
      <c r="GB24" s="134"/>
      <c r="GC24" s="134"/>
      <c r="GD24" s="134"/>
      <c r="GE24" s="134"/>
      <c r="GF24" s="149"/>
      <c r="GG24" s="142">
        <f t="shared" si="29"/>
        <v>2</v>
      </c>
      <c r="GH24" s="148"/>
      <c r="GI24" s="134"/>
      <c r="GJ24" s="134"/>
      <c r="GK24" s="134"/>
      <c r="GL24" s="134">
        <v>1</v>
      </c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>
        <v>1</v>
      </c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51"/>
    </row>
    <row r="25" spans="1:232" s="145" customFormat="1" ht="12.75">
      <c r="A25" s="152" t="s">
        <v>145</v>
      </c>
      <c r="B25" s="147" t="s">
        <v>127</v>
      </c>
      <c r="C25" s="132">
        <f t="shared" si="11"/>
        <v>7</v>
      </c>
      <c r="D25" s="133">
        <f t="shared" si="12"/>
        <v>3</v>
      </c>
      <c r="E25" s="134">
        <f t="shared" si="13"/>
        <v>3</v>
      </c>
      <c r="F25" s="133">
        <f t="shared" si="14"/>
        <v>1</v>
      </c>
      <c r="G25" s="133">
        <f t="shared" si="15"/>
        <v>4</v>
      </c>
      <c r="H25" s="134">
        <f t="shared" si="16"/>
        <v>0</v>
      </c>
      <c r="I25" s="135">
        <f t="shared" si="17"/>
        <v>349</v>
      </c>
      <c r="J25" s="136">
        <f t="shared" si="18"/>
        <v>49.857142857142854</v>
      </c>
      <c r="K25" s="136">
        <f>ABS(I25*100/I1)</f>
        <v>11.405228758169935</v>
      </c>
      <c r="L25" s="135">
        <f>K1</f>
        <v>34</v>
      </c>
      <c r="M25" s="135">
        <f t="shared" si="19"/>
        <v>8</v>
      </c>
      <c r="N25" s="135">
        <f t="shared" si="30"/>
        <v>26</v>
      </c>
      <c r="O25" s="135">
        <f t="shared" si="20"/>
        <v>26</v>
      </c>
      <c r="P25" s="135">
        <f t="shared" si="21"/>
        <v>0</v>
      </c>
      <c r="Q25" s="135">
        <f t="shared" si="22"/>
        <v>0</v>
      </c>
      <c r="R25" s="137">
        <f t="shared" si="23"/>
        <v>0</v>
      </c>
      <c r="S25" s="134">
        <f t="shared" si="24"/>
        <v>0</v>
      </c>
      <c r="T25" s="134">
        <f t="shared" si="25"/>
        <v>0</v>
      </c>
      <c r="U25" s="134">
        <f t="shared" si="26"/>
        <v>0</v>
      </c>
      <c r="V25" s="138">
        <f t="shared" si="27"/>
        <v>0</v>
      </c>
      <c r="W25" s="139"/>
      <c r="X25" s="148" t="s">
        <v>92</v>
      </c>
      <c r="Y25" s="134" t="s">
        <v>92</v>
      </c>
      <c r="Z25" s="134" t="s">
        <v>92</v>
      </c>
      <c r="AA25" s="134" t="s">
        <v>92</v>
      </c>
      <c r="AB25" s="134" t="s">
        <v>92</v>
      </c>
      <c r="AC25" s="134" t="s">
        <v>92</v>
      </c>
      <c r="AD25" s="134" t="s">
        <v>92</v>
      </c>
      <c r="AE25" s="134" t="s">
        <v>92</v>
      </c>
      <c r="AF25" s="134" t="s">
        <v>92</v>
      </c>
      <c r="AG25" s="134" t="s">
        <v>92</v>
      </c>
      <c r="AH25" s="134" t="s">
        <v>92</v>
      </c>
      <c r="AI25" s="134" t="s">
        <v>92</v>
      </c>
      <c r="AJ25" s="134" t="s">
        <v>92</v>
      </c>
      <c r="AK25" s="134" t="s">
        <v>92</v>
      </c>
      <c r="AL25" s="134" t="s">
        <v>92</v>
      </c>
      <c r="AM25" s="134" t="s">
        <v>92</v>
      </c>
      <c r="AN25" s="134" t="s">
        <v>92</v>
      </c>
      <c r="AO25" s="134" t="s">
        <v>92</v>
      </c>
      <c r="AP25" s="134" t="s">
        <v>92</v>
      </c>
      <c r="AQ25" s="134" t="s">
        <v>92</v>
      </c>
      <c r="AR25" s="134" t="s">
        <v>92</v>
      </c>
      <c r="AS25" s="134" t="s">
        <v>92</v>
      </c>
      <c r="AT25" s="134" t="s">
        <v>90</v>
      </c>
      <c r="AU25" s="134" t="s">
        <v>90</v>
      </c>
      <c r="AV25" s="134" t="s">
        <v>91</v>
      </c>
      <c r="AW25" s="134" t="s">
        <v>91</v>
      </c>
      <c r="AX25" s="134" t="s">
        <v>91</v>
      </c>
      <c r="AY25" s="134" t="s">
        <v>92</v>
      </c>
      <c r="AZ25" s="134" t="s">
        <v>91</v>
      </c>
      <c r="BA25" s="134" t="s">
        <v>92</v>
      </c>
      <c r="BB25" s="134" t="s">
        <v>90</v>
      </c>
      <c r="BC25" s="134" t="s">
        <v>91</v>
      </c>
      <c r="BD25" s="134" t="s">
        <v>92</v>
      </c>
      <c r="BE25" s="138" t="s">
        <v>92</v>
      </c>
      <c r="BF25" s="139"/>
      <c r="BG25" s="148" t="s">
        <v>95</v>
      </c>
      <c r="BH25" s="134" t="s">
        <v>95</v>
      </c>
      <c r="BI25" s="134" t="s">
        <v>95</v>
      </c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>
        <v>90</v>
      </c>
      <c r="CD25" s="134">
        <v>90</v>
      </c>
      <c r="CE25" s="134"/>
      <c r="CF25" s="134">
        <v>15</v>
      </c>
      <c r="CG25" s="134">
        <v>19</v>
      </c>
      <c r="CH25" s="134"/>
      <c r="CI25" s="134">
        <v>25</v>
      </c>
      <c r="CJ25" s="134"/>
      <c r="CK25" s="134">
        <v>90</v>
      </c>
      <c r="CL25" s="134">
        <v>20</v>
      </c>
      <c r="CM25" s="134"/>
      <c r="CN25" s="138"/>
      <c r="CO25" s="134"/>
      <c r="CP25" s="138"/>
      <c r="CQ25" s="134"/>
      <c r="CR25" s="138"/>
      <c r="CS25" s="134"/>
      <c r="CT25" s="134"/>
      <c r="CU25" s="134"/>
      <c r="CV25" s="134"/>
      <c r="CW25" s="134"/>
      <c r="CX25" s="149"/>
      <c r="CY25" s="139"/>
      <c r="CZ25" s="148" t="s">
        <v>95</v>
      </c>
      <c r="DA25" s="134" t="s">
        <v>95</v>
      </c>
      <c r="DB25" s="134" t="s">
        <v>95</v>
      </c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 t="s">
        <v>97</v>
      </c>
      <c r="DX25" s="134"/>
      <c r="DY25" s="134" t="s">
        <v>96</v>
      </c>
      <c r="DZ25" s="134" t="s">
        <v>96</v>
      </c>
      <c r="EA25" s="134"/>
      <c r="EB25" s="134" t="s">
        <v>96</v>
      </c>
      <c r="EC25" s="134"/>
      <c r="ED25" s="134"/>
      <c r="EE25" s="134" t="s">
        <v>96</v>
      </c>
      <c r="EF25" s="134"/>
      <c r="EG25" s="138"/>
      <c r="EH25" s="134"/>
      <c r="EI25" s="138"/>
      <c r="EJ25" s="134"/>
      <c r="EK25" s="138"/>
      <c r="EL25" s="134"/>
      <c r="EM25" s="134"/>
      <c r="EN25" s="142">
        <f t="shared" si="28"/>
        <v>0</v>
      </c>
      <c r="EO25" s="148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8"/>
      <c r="FW25" s="134"/>
      <c r="FX25" s="138"/>
      <c r="FY25" s="134"/>
      <c r="FZ25" s="138"/>
      <c r="GA25" s="134"/>
      <c r="GB25" s="134"/>
      <c r="GC25" s="134"/>
      <c r="GD25" s="134"/>
      <c r="GE25" s="134"/>
      <c r="GF25" s="149"/>
      <c r="GG25" s="142">
        <f t="shared" si="29"/>
        <v>0</v>
      </c>
      <c r="GH25" s="148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51"/>
      <c r="HP25" s="144"/>
      <c r="HQ25" s="144"/>
      <c r="HR25" s="144"/>
      <c r="HS25" s="144"/>
      <c r="HT25" s="144"/>
      <c r="HU25" s="144"/>
      <c r="HV25" s="144"/>
      <c r="HW25" s="144"/>
      <c r="HX25" s="144"/>
    </row>
    <row r="26" spans="1:223" s="144" customFormat="1" ht="12.75">
      <c r="A26" s="146" t="s">
        <v>70</v>
      </c>
      <c r="B26" s="147" t="s">
        <v>128</v>
      </c>
      <c r="C26" s="132">
        <f t="shared" si="11"/>
        <v>20</v>
      </c>
      <c r="D26" s="133">
        <f t="shared" si="12"/>
        <v>19</v>
      </c>
      <c r="E26" s="134">
        <f t="shared" si="13"/>
        <v>16</v>
      </c>
      <c r="F26" s="133">
        <f t="shared" si="14"/>
        <v>3</v>
      </c>
      <c r="G26" s="133">
        <f t="shared" si="15"/>
        <v>1</v>
      </c>
      <c r="H26" s="134">
        <f t="shared" si="16"/>
        <v>0</v>
      </c>
      <c r="I26" s="135">
        <f t="shared" si="17"/>
        <v>1624</v>
      </c>
      <c r="J26" s="136">
        <f t="shared" si="18"/>
        <v>81.2</v>
      </c>
      <c r="K26" s="136">
        <f>ABS(I26*100/I1)</f>
        <v>53.071895424836605</v>
      </c>
      <c r="L26" s="135">
        <v>28</v>
      </c>
      <c r="M26" s="135">
        <f t="shared" si="19"/>
        <v>20</v>
      </c>
      <c r="N26" s="135">
        <f t="shared" si="30"/>
        <v>8</v>
      </c>
      <c r="O26" s="135">
        <f t="shared" si="20"/>
        <v>0</v>
      </c>
      <c r="P26" s="135">
        <f t="shared" si="21"/>
        <v>8</v>
      </c>
      <c r="Q26" s="135">
        <f t="shared" si="22"/>
        <v>0</v>
      </c>
      <c r="R26" s="137">
        <f t="shared" si="23"/>
        <v>5</v>
      </c>
      <c r="S26" s="134">
        <f t="shared" si="24"/>
        <v>0</v>
      </c>
      <c r="T26" s="134">
        <f t="shared" si="25"/>
        <v>0</v>
      </c>
      <c r="U26" s="134">
        <f t="shared" si="26"/>
        <v>0</v>
      </c>
      <c r="V26" s="138">
        <f t="shared" si="27"/>
        <v>1</v>
      </c>
      <c r="W26" s="139"/>
      <c r="X26" s="148" t="s">
        <v>90</v>
      </c>
      <c r="Y26" s="134" t="s">
        <v>90</v>
      </c>
      <c r="Z26" s="134" t="s">
        <v>90</v>
      </c>
      <c r="AA26" s="134" t="s">
        <v>90</v>
      </c>
      <c r="AB26" s="134" t="s">
        <v>90</v>
      </c>
      <c r="AC26" s="134" t="s">
        <v>90</v>
      </c>
      <c r="AD26" s="134" t="s">
        <v>90</v>
      </c>
      <c r="AE26" s="134" t="s">
        <v>90</v>
      </c>
      <c r="AF26" s="134" t="s">
        <v>90</v>
      </c>
      <c r="AG26" s="134" t="s">
        <v>90</v>
      </c>
      <c r="AH26" s="134" t="s">
        <v>91</v>
      </c>
      <c r="AI26" s="134" t="s">
        <v>90</v>
      </c>
      <c r="AJ26" s="134" t="s">
        <v>90</v>
      </c>
      <c r="AK26" s="134" t="s">
        <v>93</v>
      </c>
      <c r="AL26" s="134" t="s">
        <v>90</v>
      </c>
      <c r="AM26" s="134" t="s">
        <v>93</v>
      </c>
      <c r="AN26" s="134" t="s">
        <v>93</v>
      </c>
      <c r="AO26" s="134" t="s">
        <v>90</v>
      </c>
      <c r="AP26" s="134" t="s">
        <v>90</v>
      </c>
      <c r="AQ26" s="134" t="s">
        <v>90</v>
      </c>
      <c r="AR26" s="134" t="s">
        <v>93</v>
      </c>
      <c r="AS26" s="134" t="s">
        <v>90</v>
      </c>
      <c r="AT26" s="134" t="s">
        <v>90</v>
      </c>
      <c r="AU26" s="134" t="s">
        <v>90</v>
      </c>
      <c r="AV26" s="134" t="s">
        <v>93</v>
      </c>
      <c r="AW26" s="134" t="s">
        <v>93</v>
      </c>
      <c r="AX26" s="134" t="s">
        <v>93</v>
      </c>
      <c r="AY26" s="134" t="s">
        <v>93</v>
      </c>
      <c r="AZ26" s="134" t="s">
        <v>111</v>
      </c>
      <c r="BA26" s="134" t="s">
        <v>111</v>
      </c>
      <c r="BB26" s="134" t="s">
        <v>111</v>
      </c>
      <c r="BC26" s="134" t="s">
        <v>111</v>
      </c>
      <c r="BD26" s="134" t="s">
        <v>111</v>
      </c>
      <c r="BE26" s="134" t="s">
        <v>111</v>
      </c>
      <c r="BF26" s="139"/>
      <c r="BG26" s="148">
        <v>90</v>
      </c>
      <c r="BH26" s="134">
        <v>90</v>
      </c>
      <c r="BI26" s="134">
        <v>90</v>
      </c>
      <c r="BJ26" s="134">
        <v>90</v>
      </c>
      <c r="BK26" s="134">
        <v>90</v>
      </c>
      <c r="BL26" s="134">
        <v>90</v>
      </c>
      <c r="BM26" s="134">
        <v>90</v>
      </c>
      <c r="BN26" s="134">
        <v>90</v>
      </c>
      <c r="BO26" s="134">
        <v>68</v>
      </c>
      <c r="BP26" s="134">
        <v>90</v>
      </c>
      <c r="BQ26" s="134">
        <v>7</v>
      </c>
      <c r="BR26" s="134">
        <v>90</v>
      </c>
      <c r="BS26" s="134">
        <v>90</v>
      </c>
      <c r="BT26" s="134"/>
      <c r="BU26" s="134">
        <v>90</v>
      </c>
      <c r="BV26" s="134"/>
      <c r="BW26" s="134"/>
      <c r="BX26" s="134">
        <v>51</v>
      </c>
      <c r="BY26" s="134">
        <v>90</v>
      </c>
      <c r="BZ26" s="134">
        <v>90</v>
      </c>
      <c r="CA26" s="134"/>
      <c r="CB26" s="134">
        <v>90</v>
      </c>
      <c r="CC26" s="134">
        <v>58</v>
      </c>
      <c r="CD26" s="134">
        <v>90</v>
      </c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8"/>
      <c r="CQ26" s="134"/>
      <c r="CR26" s="138"/>
      <c r="CS26" s="134"/>
      <c r="CT26" s="134"/>
      <c r="CU26" s="134"/>
      <c r="CV26" s="134"/>
      <c r="CW26" s="134"/>
      <c r="CX26" s="149"/>
      <c r="CY26" s="150"/>
      <c r="CZ26" s="148" t="s">
        <v>95</v>
      </c>
      <c r="DA26" s="134" t="s">
        <v>95</v>
      </c>
      <c r="DB26" s="134" t="s">
        <v>95</v>
      </c>
      <c r="DC26" s="134"/>
      <c r="DD26" s="134"/>
      <c r="DE26" s="134"/>
      <c r="DF26" s="134"/>
      <c r="DG26" s="134"/>
      <c r="DH26" s="134" t="s">
        <v>97</v>
      </c>
      <c r="DI26" s="134"/>
      <c r="DJ26" s="134" t="s">
        <v>96</v>
      </c>
      <c r="DK26" s="134"/>
      <c r="DL26" s="134"/>
      <c r="DM26" s="134"/>
      <c r="DN26" s="134"/>
      <c r="DO26" s="134"/>
      <c r="DP26" s="134"/>
      <c r="DQ26" s="134" t="s">
        <v>97</v>
      </c>
      <c r="DR26" s="134"/>
      <c r="DS26" s="134"/>
      <c r="DT26" s="134"/>
      <c r="DU26" s="134"/>
      <c r="DV26" s="134" t="s">
        <v>97</v>
      </c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8"/>
      <c r="EH26" s="134"/>
      <c r="EI26" s="138"/>
      <c r="EJ26" s="134"/>
      <c r="EK26" s="138"/>
      <c r="EL26" s="134"/>
      <c r="EM26" s="134"/>
      <c r="EN26" s="142">
        <f t="shared" si="28"/>
        <v>5</v>
      </c>
      <c r="EO26" s="170">
        <v>1</v>
      </c>
      <c r="EP26" s="134"/>
      <c r="EQ26" s="170">
        <v>1</v>
      </c>
      <c r="ER26" s="170">
        <v>1</v>
      </c>
      <c r="ES26" s="134"/>
      <c r="ET26" s="134"/>
      <c r="EU26" s="134"/>
      <c r="EV26" s="134"/>
      <c r="EW26" s="134"/>
      <c r="EX26" s="134"/>
      <c r="EY26" s="134"/>
      <c r="EZ26" s="134"/>
      <c r="FA26" s="170">
        <v>1</v>
      </c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70">
        <v>1</v>
      </c>
      <c r="FM26" s="134"/>
      <c r="FN26" s="134"/>
      <c r="FO26" s="134"/>
      <c r="FP26" s="134"/>
      <c r="FQ26" s="134"/>
      <c r="FR26" s="134"/>
      <c r="FS26" s="134"/>
      <c r="FT26" s="134"/>
      <c r="FU26" s="134"/>
      <c r="FV26" s="138"/>
      <c r="FW26" s="134"/>
      <c r="FX26" s="138"/>
      <c r="FY26" s="134"/>
      <c r="FZ26" s="138"/>
      <c r="GA26" s="134"/>
      <c r="GB26" s="134"/>
      <c r="GC26" s="134"/>
      <c r="GD26" s="134"/>
      <c r="GE26" s="134"/>
      <c r="GF26" s="149"/>
      <c r="GG26" s="142">
        <f t="shared" si="29"/>
        <v>1</v>
      </c>
      <c r="GH26" s="148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>
        <v>1</v>
      </c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51"/>
    </row>
    <row r="27" spans="1:223" s="144" customFormat="1" ht="12.75">
      <c r="A27" s="146" t="s">
        <v>71</v>
      </c>
      <c r="B27" s="147" t="s">
        <v>129</v>
      </c>
      <c r="C27" s="132">
        <f t="shared" si="11"/>
        <v>28</v>
      </c>
      <c r="D27" s="133">
        <f t="shared" si="12"/>
        <v>13</v>
      </c>
      <c r="E27" s="134">
        <f t="shared" si="13"/>
        <v>6</v>
      </c>
      <c r="F27" s="133">
        <f t="shared" si="14"/>
        <v>8</v>
      </c>
      <c r="G27" s="133">
        <f t="shared" si="15"/>
        <v>15</v>
      </c>
      <c r="H27" s="134">
        <f t="shared" si="16"/>
        <v>0</v>
      </c>
      <c r="I27" s="135">
        <f t="shared" si="17"/>
        <v>1358</v>
      </c>
      <c r="J27" s="136">
        <f t="shared" si="18"/>
        <v>48.5</v>
      </c>
      <c r="K27" s="136">
        <f>ABS(I27*100/I1)</f>
        <v>44.37908496732026</v>
      </c>
      <c r="L27" s="135">
        <f>K1</f>
        <v>34</v>
      </c>
      <c r="M27" s="135">
        <f t="shared" si="19"/>
        <v>30</v>
      </c>
      <c r="N27" s="135">
        <f>SUM(O27:Q27)</f>
        <v>4</v>
      </c>
      <c r="O27" s="135">
        <f t="shared" si="20"/>
        <v>2</v>
      </c>
      <c r="P27" s="135">
        <f t="shared" si="21"/>
        <v>2</v>
      </c>
      <c r="Q27" s="135">
        <f t="shared" si="22"/>
        <v>0</v>
      </c>
      <c r="R27" s="137">
        <f t="shared" si="23"/>
        <v>2</v>
      </c>
      <c r="S27" s="134">
        <f t="shared" si="24"/>
        <v>0</v>
      </c>
      <c r="T27" s="134">
        <f t="shared" si="25"/>
        <v>0</v>
      </c>
      <c r="U27" s="134">
        <f t="shared" si="26"/>
        <v>0</v>
      </c>
      <c r="V27" s="138">
        <f t="shared" si="27"/>
        <v>0</v>
      </c>
      <c r="W27" s="139"/>
      <c r="X27" s="148" t="s">
        <v>91</v>
      </c>
      <c r="Y27" s="148" t="s">
        <v>90</v>
      </c>
      <c r="Z27" s="134" t="s">
        <v>90</v>
      </c>
      <c r="AA27" s="134" t="s">
        <v>90</v>
      </c>
      <c r="AB27" s="134" t="s">
        <v>90</v>
      </c>
      <c r="AC27" s="134" t="s">
        <v>91</v>
      </c>
      <c r="AD27" s="134" t="s">
        <v>90</v>
      </c>
      <c r="AE27" s="134" t="s">
        <v>91</v>
      </c>
      <c r="AF27" s="134" t="s">
        <v>90</v>
      </c>
      <c r="AG27" s="134" t="s">
        <v>91</v>
      </c>
      <c r="AH27" s="134" t="s">
        <v>90</v>
      </c>
      <c r="AI27" s="134" t="s">
        <v>91</v>
      </c>
      <c r="AJ27" s="134" t="s">
        <v>90</v>
      </c>
      <c r="AK27" s="134" t="s">
        <v>91</v>
      </c>
      <c r="AL27" s="134" t="s">
        <v>91</v>
      </c>
      <c r="AM27" s="134" t="s">
        <v>91</v>
      </c>
      <c r="AN27" s="134" t="s">
        <v>91</v>
      </c>
      <c r="AO27" s="134" t="s">
        <v>91</v>
      </c>
      <c r="AP27" s="134" t="s">
        <v>90</v>
      </c>
      <c r="AQ27" s="134" t="s">
        <v>91</v>
      </c>
      <c r="AR27" s="134" t="s">
        <v>93</v>
      </c>
      <c r="AS27" s="134" t="s">
        <v>90</v>
      </c>
      <c r="AT27" s="134" t="s">
        <v>93</v>
      </c>
      <c r="AU27" s="134" t="s">
        <v>90</v>
      </c>
      <c r="AV27" s="134" t="s">
        <v>91</v>
      </c>
      <c r="AW27" s="134" t="s">
        <v>91</v>
      </c>
      <c r="AX27" s="134" t="s">
        <v>91</v>
      </c>
      <c r="AY27" s="134" t="s">
        <v>92</v>
      </c>
      <c r="AZ27" s="134" t="s">
        <v>91</v>
      </c>
      <c r="BA27" s="134" t="s">
        <v>91</v>
      </c>
      <c r="BB27" s="134" t="s">
        <v>90</v>
      </c>
      <c r="BC27" s="134" t="s">
        <v>92</v>
      </c>
      <c r="BD27" s="134" t="s">
        <v>91</v>
      </c>
      <c r="BE27" s="138" t="s">
        <v>90</v>
      </c>
      <c r="BF27" s="139"/>
      <c r="BG27" s="148">
        <v>4</v>
      </c>
      <c r="BH27" s="148">
        <v>70</v>
      </c>
      <c r="BI27" s="134">
        <v>69</v>
      </c>
      <c r="BJ27" s="134">
        <v>60</v>
      </c>
      <c r="BK27" s="134">
        <v>90</v>
      </c>
      <c r="BL27" s="134">
        <v>8</v>
      </c>
      <c r="BM27" s="134">
        <v>90</v>
      </c>
      <c r="BN27" s="134">
        <v>45</v>
      </c>
      <c r="BO27" s="134">
        <v>90</v>
      </c>
      <c r="BP27" s="134">
        <v>45</v>
      </c>
      <c r="BQ27" s="134">
        <v>90</v>
      </c>
      <c r="BR27" s="134"/>
      <c r="BS27" s="134">
        <v>55</v>
      </c>
      <c r="BT27" s="134">
        <v>24</v>
      </c>
      <c r="BU27" s="134">
        <v>9</v>
      </c>
      <c r="BV27" s="134">
        <v>4</v>
      </c>
      <c r="BW27" s="134">
        <v>45</v>
      </c>
      <c r="BX27" s="134">
        <v>39</v>
      </c>
      <c r="BY27" s="134">
        <v>55</v>
      </c>
      <c r="BZ27" s="134">
        <v>45</v>
      </c>
      <c r="CA27" s="134"/>
      <c r="CB27" s="134">
        <v>90</v>
      </c>
      <c r="CC27" s="134"/>
      <c r="CD27" s="134">
        <v>90</v>
      </c>
      <c r="CE27" s="134">
        <v>23</v>
      </c>
      <c r="CF27" s="134">
        <v>20</v>
      </c>
      <c r="CG27" s="134">
        <v>40</v>
      </c>
      <c r="CH27" s="134"/>
      <c r="CI27" s="134">
        <v>20</v>
      </c>
      <c r="CJ27" s="134">
        <v>3</v>
      </c>
      <c r="CK27" s="134">
        <v>60</v>
      </c>
      <c r="CL27" s="134"/>
      <c r="CM27" s="134"/>
      <c r="CN27" s="138">
        <v>75</v>
      </c>
      <c r="CO27" s="134"/>
      <c r="CP27" s="138"/>
      <c r="CQ27" s="134"/>
      <c r="CR27" s="138"/>
      <c r="CS27" s="134"/>
      <c r="CT27" s="134"/>
      <c r="CU27" s="134"/>
      <c r="CV27" s="134"/>
      <c r="CW27" s="134"/>
      <c r="CX27" s="149"/>
      <c r="CY27" s="150"/>
      <c r="CZ27" s="148" t="s">
        <v>96</v>
      </c>
      <c r="DA27" s="148" t="s">
        <v>97</v>
      </c>
      <c r="DB27" s="134" t="s">
        <v>97</v>
      </c>
      <c r="DC27" s="134" t="s">
        <v>97</v>
      </c>
      <c r="DD27" s="134"/>
      <c r="DE27" s="134" t="s">
        <v>96</v>
      </c>
      <c r="DF27" s="134"/>
      <c r="DG27" s="134" t="s">
        <v>96</v>
      </c>
      <c r="DH27" s="134"/>
      <c r="DI27" s="134" t="s">
        <v>96</v>
      </c>
      <c r="DJ27" s="134"/>
      <c r="DK27" s="134"/>
      <c r="DL27" s="134" t="s">
        <v>97</v>
      </c>
      <c r="DM27" s="134" t="s">
        <v>96</v>
      </c>
      <c r="DN27" s="134" t="s">
        <v>96</v>
      </c>
      <c r="DO27" s="134" t="s">
        <v>96</v>
      </c>
      <c r="DP27" s="134" t="s">
        <v>96</v>
      </c>
      <c r="DQ27" s="134" t="s">
        <v>96</v>
      </c>
      <c r="DR27" s="134" t="s">
        <v>97</v>
      </c>
      <c r="DS27" s="134" t="s">
        <v>96</v>
      </c>
      <c r="DT27" s="134"/>
      <c r="DU27" s="134"/>
      <c r="DV27" s="134"/>
      <c r="DW27" s="134" t="s">
        <v>97</v>
      </c>
      <c r="DX27" s="134" t="s">
        <v>96</v>
      </c>
      <c r="DY27" s="134" t="s">
        <v>96</v>
      </c>
      <c r="DZ27" s="134" t="s">
        <v>96</v>
      </c>
      <c r="EA27" s="134"/>
      <c r="EB27" s="134" t="s">
        <v>96</v>
      </c>
      <c r="EC27" s="134" t="s">
        <v>96</v>
      </c>
      <c r="ED27" s="134" t="s">
        <v>97</v>
      </c>
      <c r="EE27" s="134"/>
      <c r="EF27" s="134"/>
      <c r="EG27" s="138" t="s">
        <v>97</v>
      </c>
      <c r="EH27" s="134"/>
      <c r="EI27" s="138"/>
      <c r="EJ27" s="134"/>
      <c r="EK27" s="138"/>
      <c r="EL27" s="134"/>
      <c r="EM27" s="134"/>
      <c r="EN27" s="142">
        <f t="shared" si="28"/>
        <v>2</v>
      </c>
      <c r="EO27" s="148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28">
        <v>1</v>
      </c>
      <c r="FR27" s="134"/>
      <c r="FS27" s="128">
        <v>1</v>
      </c>
      <c r="FT27" s="134"/>
      <c r="FU27" s="134"/>
      <c r="FV27" s="138"/>
      <c r="FW27" s="134"/>
      <c r="FX27" s="138"/>
      <c r="FY27" s="134"/>
      <c r="FZ27" s="138"/>
      <c r="GA27" s="134"/>
      <c r="GB27" s="134"/>
      <c r="GC27" s="134"/>
      <c r="GD27" s="134"/>
      <c r="GE27" s="134"/>
      <c r="GF27" s="149"/>
      <c r="GG27" s="142">
        <f t="shared" si="29"/>
        <v>0</v>
      </c>
      <c r="GH27" s="148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51"/>
    </row>
    <row r="28" spans="1:232" s="145" customFormat="1" ht="12.75">
      <c r="A28" s="146" t="s">
        <v>72</v>
      </c>
      <c r="B28" s="147" t="s">
        <v>128</v>
      </c>
      <c r="C28" s="132">
        <f t="shared" si="11"/>
        <v>13</v>
      </c>
      <c r="D28" s="133">
        <f t="shared" si="12"/>
        <v>11</v>
      </c>
      <c r="E28" s="134">
        <f t="shared" si="13"/>
        <v>7</v>
      </c>
      <c r="F28" s="133">
        <f t="shared" si="14"/>
        <v>4</v>
      </c>
      <c r="G28" s="133">
        <f t="shared" si="15"/>
        <v>2</v>
      </c>
      <c r="H28" s="134">
        <f t="shared" si="16"/>
        <v>0</v>
      </c>
      <c r="I28" s="135">
        <f t="shared" si="17"/>
        <v>938</v>
      </c>
      <c r="J28" s="136">
        <f t="shared" si="18"/>
        <v>72.15384615384616</v>
      </c>
      <c r="K28" s="136">
        <f>ABS(I28*100/I1)</f>
        <v>30.65359477124183</v>
      </c>
      <c r="L28" s="135">
        <f>K1</f>
        <v>34</v>
      </c>
      <c r="M28" s="135">
        <f t="shared" si="19"/>
        <v>14</v>
      </c>
      <c r="N28" s="135">
        <f t="shared" si="30"/>
        <v>20</v>
      </c>
      <c r="O28" s="135">
        <f t="shared" si="20"/>
        <v>17</v>
      </c>
      <c r="P28" s="135">
        <f t="shared" si="21"/>
        <v>3</v>
      </c>
      <c r="Q28" s="135">
        <f t="shared" si="22"/>
        <v>0</v>
      </c>
      <c r="R28" s="137">
        <f t="shared" si="23"/>
        <v>2</v>
      </c>
      <c r="S28" s="134">
        <f t="shared" si="24"/>
        <v>0</v>
      </c>
      <c r="T28" s="134">
        <f t="shared" si="25"/>
        <v>0</v>
      </c>
      <c r="U28" s="134">
        <f t="shared" si="26"/>
        <v>0</v>
      </c>
      <c r="V28" s="138">
        <f t="shared" si="27"/>
        <v>1</v>
      </c>
      <c r="W28" s="139"/>
      <c r="X28" s="148" t="s">
        <v>92</v>
      </c>
      <c r="Y28" s="134" t="s">
        <v>91</v>
      </c>
      <c r="Z28" s="134" t="s">
        <v>92</v>
      </c>
      <c r="AA28" s="134" t="s">
        <v>92</v>
      </c>
      <c r="AB28" s="134" t="s">
        <v>91</v>
      </c>
      <c r="AC28" s="134" t="s">
        <v>92</v>
      </c>
      <c r="AD28" s="134" t="s">
        <v>92</v>
      </c>
      <c r="AE28" s="134" t="s">
        <v>92</v>
      </c>
      <c r="AF28" s="134" t="s">
        <v>92</v>
      </c>
      <c r="AG28" s="134" t="s">
        <v>92</v>
      </c>
      <c r="AH28" s="134" t="s">
        <v>92</v>
      </c>
      <c r="AI28" s="134" t="s">
        <v>92</v>
      </c>
      <c r="AJ28" s="134" t="s">
        <v>92</v>
      </c>
      <c r="AK28" s="134" t="s">
        <v>92</v>
      </c>
      <c r="AL28" s="134" t="s">
        <v>92</v>
      </c>
      <c r="AM28" s="134" t="s">
        <v>92</v>
      </c>
      <c r="AN28" s="134" t="s">
        <v>92</v>
      </c>
      <c r="AO28" s="134" t="s">
        <v>92</v>
      </c>
      <c r="AP28" s="134" t="s">
        <v>92</v>
      </c>
      <c r="AQ28" s="134" t="s">
        <v>90</v>
      </c>
      <c r="AR28" s="134" t="s">
        <v>90</v>
      </c>
      <c r="AS28" s="134" t="s">
        <v>90</v>
      </c>
      <c r="AT28" s="134" t="s">
        <v>91</v>
      </c>
      <c r="AU28" s="134" t="s">
        <v>90</v>
      </c>
      <c r="AV28" s="134" t="s">
        <v>90</v>
      </c>
      <c r="AW28" s="134" t="s">
        <v>90</v>
      </c>
      <c r="AX28" s="134" t="s">
        <v>90</v>
      </c>
      <c r="AY28" s="134" t="s">
        <v>90</v>
      </c>
      <c r="AZ28" s="134" t="s">
        <v>90</v>
      </c>
      <c r="BA28" s="134" t="s">
        <v>90</v>
      </c>
      <c r="BB28" s="134" t="s">
        <v>90</v>
      </c>
      <c r="BC28" s="134" t="s">
        <v>93</v>
      </c>
      <c r="BD28" s="134" t="s">
        <v>93</v>
      </c>
      <c r="BE28" s="138" t="s">
        <v>93</v>
      </c>
      <c r="BF28" s="139"/>
      <c r="BG28" s="148" t="s">
        <v>95</v>
      </c>
      <c r="BH28" s="134" t="s">
        <v>95</v>
      </c>
      <c r="BI28" s="134" t="s">
        <v>95</v>
      </c>
      <c r="BJ28" s="134"/>
      <c r="BK28" s="134">
        <v>1</v>
      </c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>
        <v>90</v>
      </c>
      <c r="CA28" s="134">
        <v>77</v>
      </c>
      <c r="CB28" s="134">
        <v>90</v>
      </c>
      <c r="CC28" s="134">
        <v>23</v>
      </c>
      <c r="CD28" s="134">
        <v>90</v>
      </c>
      <c r="CE28" s="134">
        <v>90</v>
      </c>
      <c r="CF28" s="134">
        <v>90</v>
      </c>
      <c r="CG28" s="134">
        <v>75</v>
      </c>
      <c r="CH28" s="134">
        <v>90</v>
      </c>
      <c r="CI28" s="134">
        <v>90</v>
      </c>
      <c r="CJ28" s="134">
        <v>87</v>
      </c>
      <c r="CK28" s="134">
        <v>45</v>
      </c>
      <c r="CL28" s="134"/>
      <c r="CM28" s="134"/>
      <c r="CN28" s="138"/>
      <c r="CO28" s="134"/>
      <c r="CP28" s="138"/>
      <c r="CQ28" s="134"/>
      <c r="CR28" s="138"/>
      <c r="CS28" s="134"/>
      <c r="CT28" s="134"/>
      <c r="CU28" s="134"/>
      <c r="CV28" s="134"/>
      <c r="CW28" s="134"/>
      <c r="CX28" s="149"/>
      <c r="CY28" s="139"/>
      <c r="CZ28" s="148" t="s">
        <v>95</v>
      </c>
      <c r="DA28" s="134" t="s">
        <v>95</v>
      </c>
      <c r="DB28" s="134" t="s">
        <v>95</v>
      </c>
      <c r="DC28" s="134"/>
      <c r="DD28" s="134" t="s">
        <v>96</v>
      </c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 t="s">
        <v>97</v>
      </c>
      <c r="DU28" s="134"/>
      <c r="DV28" s="134" t="s">
        <v>96</v>
      </c>
      <c r="DW28" s="134"/>
      <c r="DX28" s="134"/>
      <c r="DY28" s="134"/>
      <c r="DZ28" s="134" t="s">
        <v>97</v>
      </c>
      <c r="EA28" s="134"/>
      <c r="EB28" s="134"/>
      <c r="EC28" s="134" t="s">
        <v>97</v>
      </c>
      <c r="ED28" s="134" t="s">
        <v>97</v>
      </c>
      <c r="EE28" s="134"/>
      <c r="EF28" s="134"/>
      <c r="EG28" s="138"/>
      <c r="EH28" s="134"/>
      <c r="EI28" s="138"/>
      <c r="EJ28" s="134"/>
      <c r="EK28" s="138"/>
      <c r="EL28" s="134"/>
      <c r="EM28" s="134"/>
      <c r="EN28" s="142">
        <f t="shared" si="28"/>
        <v>2</v>
      </c>
      <c r="EO28" s="148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28">
        <v>1</v>
      </c>
      <c r="FN28" s="134"/>
      <c r="FO28" s="134"/>
      <c r="FP28" s="134"/>
      <c r="FQ28" s="134"/>
      <c r="FR28" s="134"/>
      <c r="FS28" s="128">
        <v>1</v>
      </c>
      <c r="FT28" s="134"/>
      <c r="FU28" s="134"/>
      <c r="FV28" s="138"/>
      <c r="FW28" s="134"/>
      <c r="FX28" s="138"/>
      <c r="FY28" s="134"/>
      <c r="FZ28" s="134"/>
      <c r="GA28" s="134"/>
      <c r="GB28" s="134"/>
      <c r="GC28" s="134"/>
      <c r="GD28" s="134"/>
      <c r="GE28" s="134"/>
      <c r="GF28" s="149"/>
      <c r="GG28" s="142">
        <f t="shared" si="29"/>
        <v>1</v>
      </c>
      <c r="GH28" s="148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>
        <v>1</v>
      </c>
      <c r="HG28" s="134"/>
      <c r="HH28" s="134"/>
      <c r="HI28" s="134"/>
      <c r="HJ28" s="134"/>
      <c r="HK28" s="134"/>
      <c r="HL28" s="134"/>
      <c r="HM28" s="134"/>
      <c r="HN28" s="134"/>
      <c r="HO28" s="151"/>
      <c r="HP28" s="144"/>
      <c r="HQ28" s="144"/>
      <c r="HR28" s="144"/>
      <c r="HS28" s="144"/>
      <c r="HT28" s="144"/>
      <c r="HU28" s="144"/>
      <c r="HV28" s="144"/>
      <c r="HW28" s="144"/>
      <c r="HX28" s="144"/>
    </row>
    <row r="29" spans="1:223" s="144" customFormat="1" ht="12.75">
      <c r="A29" s="146" t="s">
        <v>73</v>
      </c>
      <c r="B29" s="147" t="s">
        <v>130</v>
      </c>
      <c r="C29" s="132">
        <f t="shared" si="11"/>
        <v>2</v>
      </c>
      <c r="D29" s="133">
        <f t="shared" si="12"/>
        <v>1</v>
      </c>
      <c r="E29" s="134">
        <f t="shared" si="13"/>
        <v>0</v>
      </c>
      <c r="F29" s="133">
        <f t="shared" si="14"/>
        <v>1</v>
      </c>
      <c r="G29" s="133">
        <f t="shared" si="15"/>
        <v>1</v>
      </c>
      <c r="H29" s="134">
        <f t="shared" si="16"/>
        <v>0</v>
      </c>
      <c r="I29" s="135">
        <f t="shared" si="17"/>
        <v>63</v>
      </c>
      <c r="J29" s="136">
        <f t="shared" si="18"/>
        <v>31.5</v>
      </c>
      <c r="K29" s="136">
        <f>ABS(I29*100/I1)</f>
        <v>2.0588235294117645</v>
      </c>
      <c r="L29" s="135">
        <f>K1</f>
        <v>34</v>
      </c>
      <c r="M29" s="135">
        <f t="shared" si="19"/>
        <v>2</v>
      </c>
      <c r="N29" s="135">
        <f t="shared" si="30"/>
        <v>32</v>
      </c>
      <c r="O29" s="135">
        <f t="shared" si="20"/>
        <v>0</v>
      </c>
      <c r="P29" s="135">
        <f t="shared" si="21"/>
        <v>32</v>
      </c>
      <c r="Q29" s="135">
        <f t="shared" si="22"/>
        <v>0</v>
      </c>
      <c r="R29" s="137">
        <f t="shared" si="23"/>
        <v>0</v>
      </c>
      <c r="S29" s="134">
        <f t="shared" si="24"/>
        <v>0</v>
      </c>
      <c r="T29" s="134">
        <f t="shared" si="25"/>
        <v>0</v>
      </c>
      <c r="U29" s="134">
        <f t="shared" si="26"/>
        <v>0</v>
      </c>
      <c r="V29" s="138">
        <f t="shared" si="27"/>
        <v>0</v>
      </c>
      <c r="W29" s="139"/>
      <c r="X29" s="148" t="s">
        <v>90</v>
      </c>
      <c r="Y29" s="134" t="s">
        <v>93</v>
      </c>
      <c r="Z29" s="134" t="s">
        <v>93</v>
      </c>
      <c r="AA29" s="134" t="s">
        <v>93</v>
      </c>
      <c r="AB29" s="134" t="s">
        <v>93</v>
      </c>
      <c r="AC29" s="134" t="s">
        <v>93</v>
      </c>
      <c r="AD29" s="134" t="s">
        <v>93</v>
      </c>
      <c r="AE29" s="134" t="s">
        <v>93</v>
      </c>
      <c r="AF29" s="134" t="s">
        <v>93</v>
      </c>
      <c r="AG29" s="134" t="s">
        <v>93</v>
      </c>
      <c r="AH29" s="134" t="s">
        <v>93</v>
      </c>
      <c r="AI29" s="134" t="s">
        <v>93</v>
      </c>
      <c r="AJ29" s="134" t="s">
        <v>93</v>
      </c>
      <c r="AK29" s="134" t="s">
        <v>93</v>
      </c>
      <c r="AL29" s="134" t="s">
        <v>93</v>
      </c>
      <c r="AM29" s="134" t="s">
        <v>93</v>
      </c>
      <c r="AN29" s="134" t="s">
        <v>93</v>
      </c>
      <c r="AO29" s="134" t="s">
        <v>93</v>
      </c>
      <c r="AP29" s="134" t="s">
        <v>93</v>
      </c>
      <c r="AQ29" s="134" t="s">
        <v>93</v>
      </c>
      <c r="AR29" s="134" t="s">
        <v>93</v>
      </c>
      <c r="AS29" s="134" t="s">
        <v>93</v>
      </c>
      <c r="AT29" s="134" t="s">
        <v>93</v>
      </c>
      <c r="AU29" s="134" t="s">
        <v>93</v>
      </c>
      <c r="AV29" s="134" t="s">
        <v>93</v>
      </c>
      <c r="AW29" s="134" t="s">
        <v>93</v>
      </c>
      <c r="AX29" s="138" t="s">
        <v>93</v>
      </c>
      <c r="AY29" s="134" t="s">
        <v>93</v>
      </c>
      <c r="AZ29" s="134" t="s">
        <v>93</v>
      </c>
      <c r="BA29" s="134" t="s">
        <v>93</v>
      </c>
      <c r="BB29" s="134" t="s">
        <v>93</v>
      </c>
      <c r="BC29" s="134" t="s">
        <v>93</v>
      </c>
      <c r="BD29" s="138" t="s">
        <v>91</v>
      </c>
      <c r="BE29" s="138" t="s">
        <v>93</v>
      </c>
      <c r="BF29" s="139"/>
      <c r="BG29" s="148">
        <v>45</v>
      </c>
      <c r="BH29" s="134" t="s">
        <v>95</v>
      </c>
      <c r="BI29" s="134" t="s">
        <v>95</v>
      </c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8"/>
      <c r="CH29" s="134"/>
      <c r="CI29" s="134"/>
      <c r="CJ29" s="134"/>
      <c r="CK29" s="134"/>
      <c r="CL29" s="134"/>
      <c r="CM29" s="138">
        <v>18</v>
      </c>
      <c r="CN29" s="138"/>
      <c r="CO29" s="134"/>
      <c r="CP29" s="138"/>
      <c r="CQ29" s="134"/>
      <c r="CR29" s="138"/>
      <c r="CS29" s="134"/>
      <c r="CT29" s="153"/>
      <c r="CU29" s="134"/>
      <c r="CV29" s="134"/>
      <c r="CW29" s="134"/>
      <c r="CX29" s="149"/>
      <c r="CY29" s="150"/>
      <c r="CZ29" s="148" t="s">
        <v>97</v>
      </c>
      <c r="DA29" s="134" t="s">
        <v>95</v>
      </c>
      <c r="DB29" s="134" t="s">
        <v>95</v>
      </c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 t="s">
        <v>96</v>
      </c>
      <c r="EG29" s="138"/>
      <c r="EH29" s="134"/>
      <c r="EI29" s="138"/>
      <c r="EJ29" s="134"/>
      <c r="EK29" s="138"/>
      <c r="EL29" s="134"/>
      <c r="EM29" s="134"/>
      <c r="EN29" s="142">
        <f t="shared" si="28"/>
        <v>0</v>
      </c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53"/>
      <c r="EZ29" s="153"/>
      <c r="FA29" s="134"/>
      <c r="FB29" s="153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53"/>
      <c r="FO29" s="153"/>
      <c r="FP29" s="134"/>
      <c r="FQ29" s="134"/>
      <c r="FR29" s="134"/>
      <c r="FS29" s="134"/>
      <c r="FT29" s="134"/>
      <c r="FU29" s="153"/>
      <c r="FV29" s="138"/>
      <c r="FW29" s="134"/>
      <c r="FX29" s="134"/>
      <c r="FY29" s="134"/>
      <c r="FZ29" s="138"/>
      <c r="GA29" s="153"/>
      <c r="GB29" s="134"/>
      <c r="GC29" s="134"/>
      <c r="GD29" s="134"/>
      <c r="GE29" s="134"/>
      <c r="GF29" s="149"/>
      <c r="GG29" s="142">
        <f t="shared" si="29"/>
        <v>0</v>
      </c>
      <c r="GH29" s="148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51"/>
    </row>
    <row r="30" spans="1:223" s="144" customFormat="1" ht="12.75">
      <c r="A30" s="146" t="s">
        <v>74</v>
      </c>
      <c r="B30" s="147" t="s">
        <v>128</v>
      </c>
      <c r="C30" s="132">
        <f t="shared" si="11"/>
        <v>27</v>
      </c>
      <c r="D30" s="133">
        <f t="shared" si="12"/>
        <v>20</v>
      </c>
      <c r="E30" s="134">
        <f t="shared" si="13"/>
        <v>12</v>
      </c>
      <c r="F30" s="133">
        <f t="shared" si="14"/>
        <v>8</v>
      </c>
      <c r="G30" s="133">
        <f t="shared" si="15"/>
        <v>8</v>
      </c>
      <c r="H30" s="134">
        <f t="shared" si="16"/>
        <v>0</v>
      </c>
      <c r="I30" s="135">
        <f t="shared" si="17"/>
        <v>1699</v>
      </c>
      <c r="J30" s="136">
        <f t="shared" si="18"/>
        <v>62.925925925925924</v>
      </c>
      <c r="K30" s="136">
        <f>ABS(I30*100/I1)</f>
        <v>55.52287581699346</v>
      </c>
      <c r="L30" s="135">
        <f>K1</f>
        <v>34</v>
      </c>
      <c r="M30" s="135">
        <f t="shared" si="19"/>
        <v>32</v>
      </c>
      <c r="N30" s="135">
        <f>SUM(O30:Q30)</f>
        <v>2</v>
      </c>
      <c r="O30" s="135">
        <f t="shared" si="20"/>
        <v>2</v>
      </c>
      <c r="P30" s="135">
        <f t="shared" si="21"/>
        <v>0</v>
      </c>
      <c r="Q30" s="135">
        <f t="shared" si="22"/>
        <v>0</v>
      </c>
      <c r="R30" s="137">
        <f t="shared" si="23"/>
        <v>4</v>
      </c>
      <c r="S30" s="134">
        <f t="shared" si="24"/>
        <v>0</v>
      </c>
      <c r="T30" s="134">
        <f t="shared" si="25"/>
        <v>0</v>
      </c>
      <c r="U30" s="134">
        <f t="shared" si="26"/>
        <v>0</v>
      </c>
      <c r="V30" s="138">
        <f t="shared" si="27"/>
        <v>4</v>
      </c>
      <c r="W30" s="139"/>
      <c r="X30" s="148" t="s">
        <v>90</v>
      </c>
      <c r="Y30" s="148" t="s">
        <v>90</v>
      </c>
      <c r="Z30" s="148" t="s">
        <v>90</v>
      </c>
      <c r="AA30" s="134" t="s">
        <v>90</v>
      </c>
      <c r="AB30" s="134" t="s">
        <v>91</v>
      </c>
      <c r="AC30" s="134" t="s">
        <v>90</v>
      </c>
      <c r="AD30" s="134" t="s">
        <v>91</v>
      </c>
      <c r="AE30" s="134" t="s">
        <v>90</v>
      </c>
      <c r="AF30" s="134" t="s">
        <v>91</v>
      </c>
      <c r="AG30" s="134" t="s">
        <v>90</v>
      </c>
      <c r="AH30" s="134" t="s">
        <v>91</v>
      </c>
      <c r="AI30" s="134" t="s">
        <v>90</v>
      </c>
      <c r="AJ30" s="134" t="s">
        <v>91</v>
      </c>
      <c r="AK30" s="134" t="s">
        <v>91</v>
      </c>
      <c r="AL30" s="134" t="s">
        <v>90</v>
      </c>
      <c r="AM30" s="134" t="s">
        <v>90</v>
      </c>
      <c r="AN30" s="134" t="s">
        <v>91</v>
      </c>
      <c r="AO30" s="134" t="s">
        <v>92</v>
      </c>
      <c r="AP30" s="134" t="s">
        <v>90</v>
      </c>
      <c r="AQ30" s="134" t="s">
        <v>91</v>
      </c>
      <c r="AR30" s="134" t="s">
        <v>90</v>
      </c>
      <c r="AS30" s="134" t="s">
        <v>90</v>
      </c>
      <c r="AT30" s="134" t="s">
        <v>91</v>
      </c>
      <c r="AU30" s="134" t="s">
        <v>91</v>
      </c>
      <c r="AV30" s="134" t="s">
        <v>90</v>
      </c>
      <c r="AW30" s="134" t="s">
        <v>90</v>
      </c>
      <c r="AX30" s="134" t="s">
        <v>90</v>
      </c>
      <c r="AY30" s="134" t="s">
        <v>91</v>
      </c>
      <c r="AZ30" s="134" t="s">
        <v>90</v>
      </c>
      <c r="BA30" s="134" t="s">
        <v>90</v>
      </c>
      <c r="BB30" s="134" t="s">
        <v>92</v>
      </c>
      <c r="BC30" s="134" t="s">
        <v>91</v>
      </c>
      <c r="BD30" s="134" t="s">
        <v>90</v>
      </c>
      <c r="BE30" s="138" t="s">
        <v>90</v>
      </c>
      <c r="BF30" s="139"/>
      <c r="BG30" s="148">
        <v>90</v>
      </c>
      <c r="BH30" s="148">
        <v>90</v>
      </c>
      <c r="BI30" s="148">
        <v>89</v>
      </c>
      <c r="BJ30" s="134">
        <v>44</v>
      </c>
      <c r="BK30" s="134">
        <v>45</v>
      </c>
      <c r="BL30" s="134">
        <v>66</v>
      </c>
      <c r="BM30" s="134">
        <v>1</v>
      </c>
      <c r="BN30" s="134">
        <v>45</v>
      </c>
      <c r="BO30" s="134">
        <v>22</v>
      </c>
      <c r="BP30" s="134">
        <v>45</v>
      </c>
      <c r="BQ30" s="134">
        <v>28</v>
      </c>
      <c r="BR30" s="134">
        <v>90</v>
      </c>
      <c r="BS30" s="134">
        <v>20</v>
      </c>
      <c r="BT30" s="134"/>
      <c r="BU30" s="134">
        <v>67</v>
      </c>
      <c r="BV30" s="134">
        <v>45</v>
      </c>
      <c r="BW30" s="134"/>
      <c r="BX30" s="134"/>
      <c r="BY30" s="134">
        <v>90</v>
      </c>
      <c r="BZ30" s="134">
        <v>12</v>
      </c>
      <c r="CA30" s="134">
        <v>90</v>
      </c>
      <c r="CB30" s="134">
        <v>77</v>
      </c>
      <c r="CC30" s="134"/>
      <c r="CD30" s="134"/>
      <c r="CE30" s="134">
        <v>90</v>
      </c>
      <c r="CF30" s="134">
        <v>90</v>
      </c>
      <c r="CG30" s="134">
        <v>90</v>
      </c>
      <c r="CH30" s="134">
        <v>13</v>
      </c>
      <c r="CI30" s="134">
        <v>90</v>
      </c>
      <c r="CJ30" s="134">
        <v>90</v>
      </c>
      <c r="CK30" s="134"/>
      <c r="CL30" s="134"/>
      <c r="CM30" s="134">
        <v>90</v>
      </c>
      <c r="CN30" s="138">
        <v>90</v>
      </c>
      <c r="CO30" s="134"/>
      <c r="CP30" s="138"/>
      <c r="CQ30" s="134"/>
      <c r="CR30" s="138"/>
      <c r="CS30" s="134"/>
      <c r="CT30" s="134"/>
      <c r="CU30" s="134"/>
      <c r="CV30" s="134"/>
      <c r="CW30" s="134"/>
      <c r="CX30" s="149"/>
      <c r="CY30" s="150"/>
      <c r="CZ30" s="148" t="s">
        <v>95</v>
      </c>
      <c r="DA30" s="148" t="s">
        <v>95</v>
      </c>
      <c r="DB30" s="148" t="s">
        <v>97</v>
      </c>
      <c r="DC30" s="134" t="s">
        <v>97</v>
      </c>
      <c r="DD30" s="134" t="s">
        <v>96</v>
      </c>
      <c r="DE30" s="134" t="s">
        <v>97</v>
      </c>
      <c r="DF30" s="134" t="s">
        <v>96</v>
      </c>
      <c r="DG30" s="134" t="s">
        <v>97</v>
      </c>
      <c r="DH30" s="134" t="s">
        <v>96</v>
      </c>
      <c r="DI30" s="134" t="s">
        <v>97</v>
      </c>
      <c r="DJ30" s="134" t="s">
        <v>96</v>
      </c>
      <c r="DK30" s="134"/>
      <c r="DL30" s="134" t="s">
        <v>96</v>
      </c>
      <c r="DM30" s="134"/>
      <c r="DN30" s="134" t="s">
        <v>97</v>
      </c>
      <c r="DO30" s="134" t="s">
        <v>97</v>
      </c>
      <c r="DP30" s="134"/>
      <c r="DQ30" s="134"/>
      <c r="DR30" s="134"/>
      <c r="DS30" s="134" t="s">
        <v>96</v>
      </c>
      <c r="DT30" s="134"/>
      <c r="DU30" s="134" t="s">
        <v>97</v>
      </c>
      <c r="DV30" s="134"/>
      <c r="DW30" s="134" t="s">
        <v>96</v>
      </c>
      <c r="DX30" s="134"/>
      <c r="DY30" s="134"/>
      <c r="DZ30" s="134"/>
      <c r="EA30" s="134" t="s">
        <v>96</v>
      </c>
      <c r="EB30" s="134"/>
      <c r="EC30" s="134"/>
      <c r="ED30" s="134"/>
      <c r="EE30" s="134"/>
      <c r="EF30" s="134"/>
      <c r="EG30" s="138"/>
      <c r="EH30" s="134"/>
      <c r="EI30" s="138"/>
      <c r="EJ30" s="134"/>
      <c r="EK30" s="138"/>
      <c r="EL30" s="134"/>
      <c r="EM30" s="134"/>
      <c r="EN30" s="142">
        <f t="shared" si="28"/>
        <v>4</v>
      </c>
      <c r="EO30" s="148"/>
      <c r="EP30" s="134"/>
      <c r="EQ30" s="134"/>
      <c r="ER30" s="134"/>
      <c r="ES30" s="128">
        <v>1</v>
      </c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28">
        <v>1</v>
      </c>
      <c r="FK30" s="134"/>
      <c r="FL30" s="134"/>
      <c r="FM30" s="134"/>
      <c r="FN30" s="134"/>
      <c r="FO30" s="134"/>
      <c r="FP30" s="134"/>
      <c r="FQ30" s="134"/>
      <c r="FR30" s="128">
        <v>1</v>
      </c>
      <c r="FS30" s="134"/>
      <c r="FT30" s="134"/>
      <c r="FU30" s="128">
        <v>1</v>
      </c>
      <c r="FV30" s="138"/>
      <c r="FW30" s="134"/>
      <c r="FX30" s="138"/>
      <c r="FY30" s="134"/>
      <c r="FZ30" s="138"/>
      <c r="GA30" s="134"/>
      <c r="GB30" s="134"/>
      <c r="GC30" s="134"/>
      <c r="GD30" s="134"/>
      <c r="GE30" s="134"/>
      <c r="GF30" s="149"/>
      <c r="GG30" s="142">
        <f t="shared" si="29"/>
        <v>4</v>
      </c>
      <c r="GH30" s="148"/>
      <c r="GI30" s="134">
        <v>1</v>
      </c>
      <c r="GJ30" s="134"/>
      <c r="GK30" s="134"/>
      <c r="GL30" s="134"/>
      <c r="GM30" s="134">
        <v>1</v>
      </c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>
        <v>1</v>
      </c>
      <c r="HB30" s="134"/>
      <c r="HC30" s="134"/>
      <c r="HD30" s="134"/>
      <c r="HE30" s="134"/>
      <c r="HF30" s="134">
        <v>1</v>
      </c>
      <c r="HG30" s="134"/>
      <c r="HH30" s="134"/>
      <c r="HI30" s="134"/>
      <c r="HJ30" s="134"/>
      <c r="HK30" s="134"/>
      <c r="HL30" s="134"/>
      <c r="HM30" s="134"/>
      <c r="HN30" s="134"/>
      <c r="HO30" s="151"/>
    </row>
    <row r="31" spans="1:223" s="144" customFormat="1" ht="12.75" hidden="1">
      <c r="A31" s="146"/>
      <c r="B31" s="147"/>
      <c r="C31" s="132"/>
      <c r="D31" s="133"/>
      <c r="E31" s="134"/>
      <c r="F31" s="133"/>
      <c r="G31" s="133"/>
      <c r="H31" s="134"/>
      <c r="I31" s="135"/>
      <c r="J31" s="136"/>
      <c r="K31" s="136"/>
      <c r="L31" s="135"/>
      <c r="M31" s="135"/>
      <c r="N31" s="135"/>
      <c r="O31" s="135"/>
      <c r="P31" s="135"/>
      <c r="Q31" s="135"/>
      <c r="R31" s="137"/>
      <c r="S31" s="134"/>
      <c r="T31" s="134"/>
      <c r="U31" s="134"/>
      <c r="V31" s="138"/>
      <c r="W31" s="139"/>
      <c r="X31" s="148"/>
      <c r="Y31" s="148"/>
      <c r="Z31" s="148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8"/>
      <c r="BF31" s="139"/>
      <c r="BG31" s="148"/>
      <c r="BH31" s="148"/>
      <c r="BI31" s="148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8"/>
      <c r="CO31" s="134"/>
      <c r="CP31" s="138"/>
      <c r="CQ31" s="134"/>
      <c r="CR31" s="138"/>
      <c r="CS31" s="134"/>
      <c r="CT31" s="134"/>
      <c r="CU31" s="134"/>
      <c r="CV31" s="134"/>
      <c r="CW31" s="134"/>
      <c r="CX31" s="149"/>
      <c r="CY31" s="150"/>
      <c r="CZ31" s="148"/>
      <c r="DA31" s="148"/>
      <c r="DB31" s="148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8"/>
      <c r="EH31" s="134"/>
      <c r="EI31" s="138"/>
      <c r="EJ31" s="134"/>
      <c r="EK31" s="138"/>
      <c r="EL31" s="134"/>
      <c r="EM31" s="134"/>
      <c r="EN31" s="142"/>
      <c r="EO31" s="148"/>
      <c r="EP31" s="134"/>
      <c r="EQ31" s="134"/>
      <c r="ER31" s="134"/>
      <c r="ES31" s="128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28"/>
      <c r="FK31" s="134"/>
      <c r="FL31" s="134"/>
      <c r="FM31" s="134"/>
      <c r="FN31" s="134"/>
      <c r="FO31" s="134"/>
      <c r="FP31" s="134"/>
      <c r="FQ31" s="134"/>
      <c r="FR31" s="128"/>
      <c r="FS31" s="134"/>
      <c r="FT31" s="134"/>
      <c r="FU31" s="134"/>
      <c r="FV31" s="138"/>
      <c r="FW31" s="134"/>
      <c r="FX31" s="138"/>
      <c r="FY31" s="134"/>
      <c r="FZ31" s="138"/>
      <c r="GA31" s="134"/>
      <c r="GB31" s="134"/>
      <c r="GC31" s="134"/>
      <c r="GD31" s="134"/>
      <c r="GE31" s="134"/>
      <c r="GF31" s="149"/>
      <c r="GG31" s="142"/>
      <c r="GH31" s="148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51"/>
    </row>
    <row r="32" spans="1:223" s="144" customFormat="1" ht="12.75" hidden="1">
      <c r="A32" s="146"/>
      <c r="B32" s="147"/>
      <c r="C32" s="132"/>
      <c r="D32" s="133"/>
      <c r="E32" s="134"/>
      <c r="F32" s="133"/>
      <c r="G32" s="133"/>
      <c r="H32" s="134"/>
      <c r="I32" s="135"/>
      <c r="J32" s="136"/>
      <c r="K32" s="136"/>
      <c r="L32" s="135"/>
      <c r="M32" s="135"/>
      <c r="N32" s="135"/>
      <c r="O32" s="135"/>
      <c r="P32" s="135"/>
      <c r="Q32" s="135"/>
      <c r="R32" s="137"/>
      <c r="S32" s="134"/>
      <c r="T32" s="134"/>
      <c r="U32" s="134"/>
      <c r="V32" s="138"/>
      <c r="W32" s="139"/>
      <c r="X32" s="148"/>
      <c r="Y32" s="148"/>
      <c r="Z32" s="148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8"/>
      <c r="BF32" s="139"/>
      <c r="BG32" s="148"/>
      <c r="BH32" s="148"/>
      <c r="BI32" s="148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8"/>
      <c r="CO32" s="134"/>
      <c r="CP32" s="138"/>
      <c r="CQ32" s="134"/>
      <c r="CR32" s="138"/>
      <c r="CS32" s="134"/>
      <c r="CT32" s="134"/>
      <c r="CU32" s="134"/>
      <c r="CV32" s="134"/>
      <c r="CW32" s="134"/>
      <c r="CX32" s="149"/>
      <c r="CY32" s="150"/>
      <c r="CZ32" s="148"/>
      <c r="DA32" s="148"/>
      <c r="DB32" s="148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8"/>
      <c r="EH32" s="134"/>
      <c r="EI32" s="138"/>
      <c r="EJ32" s="134"/>
      <c r="EK32" s="138"/>
      <c r="EL32" s="134"/>
      <c r="EM32" s="134"/>
      <c r="EN32" s="142"/>
      <c r="EO32" s="148"/>
      <c r="EP32" s="134"/>
      <c r="EQ32" s="134"/>
      <c r="ER32" s="134"/>
      <c r="ES32" s="128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28"/>
      <c r="FK32" s="134"/>
      <c r="FL32" s="134"/>
      <c r="FM32" s="134"/>
      <c r="FN32" s="134"/>
      <c r="FO32" s="134"/>
      <c r="FP32" s="134"/>
      <c r="FQ32" s="134"/>
      <c r="FR32" s="128"/>
      <c r="FS32" s="134"/>
      <c r="FT32" s="134"/>
      <c r="FU32" s="134"/>
      <c r="FV32" s="138"/>
      <c r="FW32" s="134"/>
      <c r="FX32" s="138"/>
      <c r="FY32" s="134"/>
      <c r="FZ32" s="138"/>
      <c r="GA32" s="134"/>
      <c r="GB32" s="134"/>
      <c r="GC32" s="134"/>
      <c r="GD32" s="134"/>
      <c r="GE32" s="134"/>
      <c r="GF32" s="149"/>
      <c r="GG32" s="142"/>
      <c r="GH32" s="148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51"/>
    </row>
    <row r="33" spans="1:223" s="144" customFormat="1" ht="12.75" hidden="1">
      <c r="A33" s="146"/>
      <c r="B33" s="147"/>
      <c r="C33" s="132"/>
      <c r="D33" s="133"/>
      <c r="E33" s="134"/>
      <c r="F33" s="133"/>
      <c r="G33" s="133"/>
      <c r="H33" s="134"/>
      <c r="I33" s="135"/>
      <c r="J33" s="136"/>
      <c r="K33" s="136"/>
      <c r="L33" s="135"/>
      <c r="M33" s="135"/>
      <c r="N33" s="135"/>
      <c r="O33" s="135"/>
      <c r="P33" s="135"/>
      <c r="Q33" s="135"/>
      <c r="R33" s="137"/>
      <c r="S33" s="134"/>
      <c r="T33" s="134"/>
      <c r="U33" s="134"/>
      <c r="V33" s="138"/>
      <c r="W33" s="139"/>
      <c r="X33" s="148"/>
      <c r="Y33" s="148"/>
      <c r="Z33" s="148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8"/>
      <c r="BF33" s="139"/>
      <c r="BG33" s="148"/>
      <c r="BH33" s="148"/>
      <c r="BI33" s="148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8"/>
      <c r="CO33" s="134"/>
      <c r="CP33" s="138"/>
      <c r="CQ33" s="134"/>
      <c r="CR33" s="138"/>
      <c r="CS33" s="134"/>
      <c r="CT33" s="134"/>
      <c r="CU33" s="134"/>
      <c r="CV33" s="134"/>
      <c r="CW33" s="134"/>
      <c r="CX33" s="149"/>
      <c r="CY33" s="150"/>
      <c r="CZ33" s="148"/>
      <c r="DA33" s="148"/>
      <c r="DB33" s="148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8"/>
      <c r="EH33" s="134"/>
      <c r="EI33" s="138"/>
      <c r="EJ33" s="134"/>
      <c r="EK33" s="138"/>
      <c r="EL33" s="134"/>
      <c r="EM33" s="134"/>
      <c r="EN33" s="142"/>
      <c r="EO33" s="148"/>
      <c r="EP33" s="134"/>
      <c r="EQ33" s="134"/>
      <c r="ER33" s="134"/>
      <c r="ES33" s="128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28"/>
      <c r="FK33" s="134"/>
      <c r="FL33" s="134"/>
      <c r="FM33" s="134"/>
      <c r="FN33" s="134"/>
      <c r="FO33" s="134"/>
      <c r="FP33" s="134"/>
      <c r="FQ33" s="134"/>
      <c r="FR33" s="128"/>
      <c r="FS33" s="134"/>
      <c r="FT33" s="134"/>
      <c r="FU33" s="134"/>
      <c r="FV33" s="138"/>
      <c r="FW33" s="134"/>
      <c r="FX33" s="138"/>
      <c r="FY33" s="134"/>
      <c r="FZ33" s="138"/>
      <c r="GA33" s="134"/>
      <c r="GB33" s="134"/>
      <c r="GC33" s="134"/>
      <c r="GD33" s="134"/>
      <c r="GE33" s="134"/>
      <c r="GF33" s="149"/>
      <c r="GG33" s="142"/>
      <c r="GH33" s="148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51"/>
    </row>
    <row r="34" spans="1:223" s="144" customFormat="1" ht="12.75" hidden="1">
      <c r="A34" s="146"/>
      <c r="B34" s="147"/>
      <c r="C34" s="132"/>
      <c r="D34" s="133"/>
      <c r="E34" s="134"/>
      <c r="F34" s="133"/>
      <c r="G34" s="133"/>
      <c r="H34" s="134"/>
      <c r="I34" s="135"/>
      <c r="J34" s="136"/>
      <c r="K34" s="136"/>
      <c r="L34" s="135"/>
      <c r="M34" s="135"/>
      <c r="N34" s="135"/>
      <c r="O34" s="135"/>
      <c r="P34" s="135"/>
      <c r="Q34" s="135"/>
      <c r="R34" s="137"/>
      <c r="S34" s="134"/>
      <c r="T34" s="134"/>
      <c r="U34" s="134"/>
      <c r="V34" s="138"/>
      <c r="W34" s="139"/>
      <c r="X34" s="148"/>
      <c r="Y34" s="148"/>
      <c r="Z34" s="148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8"/>
      <c r="BF34" s="139"/>
      <c r="BG34" s="148"/>
      <c r="BH34" s="148"/>
      <c r="BI34" s="148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8"/>
      <c r="CO34" s="134"/>
      <c r="CP34" s="138"/>
      <c r="CQ34" s="134"/>
      <c r="CR34" s="138"/>
      <c r="CS34" s="134"/>
      <c r="CT34" s="134"/>
      <c r="CU34" s="134"/>
      <c r="CV34" s="134"/>
      <c r="CW34" s="134"/>
      <c r="CX34" s="149"/>
      <c r="CY34" s="150"/>
      <c r="CZ34" s="148"/>
      <c r="DA34" s="148"/>
      <c r="DB34" s="148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8"/>
      <c r="EH34" s="134"/>
      <c r="EI34" s="138"/>
      <c r="EJ34" s="134"/>
      <c r="EK34" s="138"/>
      <c r="EL34" s="134"/>
      <c r="EM34" s="134"/>
      <c r="EN34" s="142"/>
      <c r="EO34" s="148"/>
      <c r="EP34" s="134"/>
      <c r="EQ34" s="134"/>
      <c r="ER34" s="134"/>
      <c r="ES34" s="128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28"/>
      <c r="FK34" s="134"/>
      <c r="FL34" s="134"/>
      <c r="FM34" s="134"/>
      <c r="FN34" s="134"/>
      <c r="FO34" s="134"/>
      <c r="FP34" s="134"/>
      <c r="FQ34" s="134"/>
      <c r="FR34" s="128"/>
      <c r="FS34" s="134"/>
      <c r="FT34" s="134"/>
      <c r="FU34" s="134"/>
      <c r="FV34" s="138"/>
      <c r="FW34" s="134"/>
      <c r="FX34" s="138"/>
      <c r="FY34" s="134"/>
      <c r="FZ34" s="138"/>
      <c r="GA34" s="134"/>
      <c r="GB34" s="134"/>
      <c r="GC34" s="134"/>
      <c r="GD34" s="134"/>
      <c r="GE34" s="134"/>
      <c r="GF34" s="149"/>
      <c r="GG34" s="142"/>
      <c r="GH34" s="148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51"/>
    </row>
    <row r="35" spans="1:223" s="144" customFormat="1" ht="12.75" hidden="1">
      <c r="A35" s="146"/>
      <c r="B35" s="147"/>
      <c r="C35" s="132"/>
      <c r="D35" s="133"/>
      <c r="E35" s="134"/>
      <c r="F35" s="133"/>
      <c r="G35" s="133"/>
      <c r="H35" s="134"/>
      <c r="I35" s="135"/>
      <c r="J35" s="136"/>
      <c r="K35" s="136"/>
      <c r="L35" s="135"/>
      <c r="M35" s="135"/>
      <c r="N35" s="135"/>
      <c r="O35" s="135"/>
      <c r="P35" s="135"/>
      <c r="Q35" s="135"/>
      <c r="R35" s="137"/>
      <c r="S35" s="134"/>
      <c r="T35" s="134"/>
      <c r="U35" s="134"/>
      <c r="V35" s="138"/>
      <c r="W35" s="139"/>
      <c r="X35" s="148"/>
      <c r="Y35" s="148"/>
      <c r="Z35" s="148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8"/>
      <c r="BF35" s="139"/>
      <c r="BG35" s="148"/>
      <c r="BH35" s="148"/>
      <c r="BI35" s="148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8"/>
      <c r="CO35" s="134"/>
      <c r="CP35" s="138"/>
      <c r="CQ35" s="134"/>
      <c r="CR35" s="138"/>
      <c r="CS35" s="134"/>
      <c r="CT35" s="134"/>
      <c r="CU35" s="134"/>
      <c r="CV35" s="134"/>
      <c r="CW35" s="134"/>
      <c r="CX35" s="149"/>
      <c r="CY35" s="150"/>
      <c r="CZ35" s="148"/>
      <c r="DA35" s="148"/>
      <c r="DB35" s="148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8"/>
      <c r="EH35" s="134"/>
      <c r="EI35" s="138"/>
      <c r="EJ35" s="134"/>
      <c r="EK35" s="138"/>
      <c r="EL35" s="134"/>
      <c r="EM35" s="134"/>
      <c r="EN35" s="142"/>
      <c r="EO35" s="148"/>
      <c r="EP35" s="134"/>
      <c r="EQ35" s="134"/>
      <c r="ER35" s="134"/>
      <c r="ES35" s="128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28"/>
      <c r="FK35" s="134"/>
      <c r="FL35" s="134"/>
      <c r="FM35" s="134"/>
      <c r="FN35" s="134"/>
      <c r="FO35" s="134"/>
      <c r="FP35" s="134"/>
      <c r="FQ35" s="134"/>
      <c r="FR35" s="128"/>
      <c r="FS35" s="134"/>
      <c r="FT35" s="134"/>
      <c r="FU35" s="134"/>
      <c r="FV35" s="138"/>
      <c r="FW35" s="134"/>
      <c r="FX35" s="138"/>
      <c r="FY35" s="134"/>
      <c r="FZ35" s="138"/>
      <c r="GA35" s="134"/>
      <c r="GB35" s="134"/>
      <c r="GC35" s="134"/>
      <c r="GD35" s="134"/>
      <c r="GE35" s="134"/>
      <c r="GF35" s="149"/>
      <c r="GG35" s="142"/>
      <c r="GH35" s="148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51"/>
    </row>
    <row r="36" spans="1:223" s="144" customFormat="1" ht="12.75" hidden="1">
      <c r="A36" s="146"/>
      <c r="B36" s="147"/>
      <c r="C36" s="132"/>
      <c r="D36" s="133"/>
      <c r="E36" s="134"/>
      <c r="F36" s="133"/>
      <c r="G36" s="133"/>
      <c r="H36" s="134"/>
      <c r="I36" s="135"/>
      <c r="J36" s="136"/>
      <c r="K36" s="136"/>
      <c r="L36" s="135"/>
      <c r="M36" s="135"/>
      <c r="N36" s="135"/>
      <c r="O36" s="135"/>
      <c r="P36" s="135"/>
      <c r="Q36" s="135"/>
      <c r="R36" s="137"/>
      <c r="S36" s="134"/>
      <c r="T36" s="134"/>
      <c r="U36" s="134"/>
      <c r="V36" s="138"/>
      <c r="W36" s="139"/>
      <c r="X36" s="148"/>
      <c r="Y36" s="148"/>
      <c r="Z36" s="148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8"/>
      <c r="BF36" s="139"/>
      <c r="BG36" s="148"/>
      <c r="BH36" s="148"/>
      <c r="BI36" s="148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8"/>
      <c r="CO36" s="134"/>
      <c r="CP36" s="138"/>
      <c r="CQ36" s="134"/>
      <c r="CR36" s="138"/>
      <c r="CS36" s="134"/>
      <c r="CT36" s="134"/>
      <c r="CU36" s="134"/>
      <c r="CV36" s="134"/>
      <c r="CW36" s="134"/>
      <c r="CX36" s="149"/>
      <c r="CY36" s="150"/>
      <c r="CZ36" s="148"/>
      <c r="DA36" s="148"/>
      <c r="DB36" s="148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8"/>
      <c r="EH36" s="134"/>
      <c r="EI36" s="138"/>
      <c r="EJ36" s="134"/>
      <c r="EK36" s="138"/>
      <c r="EL36" s="134"/>
      <c r="EM36" s="134"/>
      <c r="EN36" s="142"/>
      <c r="EO36" s="148"/>
      <c r="EP36" s="134"/>
      <c r="EQ36" s="134"/>
      <c r="ER36" s="134"/>
      <c r="ES36" s="128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28"/>
      <c r="FK36" s="134"/>
      <c r="FL36" s="134"/>
      <c r="FM36" s="134"/>
      <c r="FN36" s="134"/>
      <c r="FO36" s="134"/>
      <c r="FP36" s="134"/>
      <c r="FQ36" s="134"/>
      <c r="FR36" s="128"/>
      <c r="FS36" s="134"/>
      <c r="FT36" s="134"/>
      <c r="FU36" s="134"/>
      <c r="FV36" s="138"/>
      <c r="FW36" s="134"/>
      <c r="FX36" s="138"/>
      <c r="FY36" s="134"/>
      <c r="FZ36" s="138"/>
      <c r="GA36" s="134"/>
      <c r="GB36" s="134"/>
      <c r="GC36" s="134"/>
      <c r="GD36" s="134"/>
      <c r="GE36" s="134"/>
      <c r="GF36" s="149"/>
      <c r="GG36" s="142"/>
      <c r="GH36" s="148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51"/>
    </row>
    <row r="37" spans="1:232" s="145" customFormat="1" ht="12.75">
      <c r="A37" s="146" t="s">
        <v>75</v>
      </c>
      <c r="B37" s="147" t="s">
        <v>126</v>
      </c>
      <c r="C37" s="132">
        <f t="shared" si="11"/>
        <v>15</v>
      </c>
      <c r="D37" s="133">
        <f aca="true" t="shared" si="31" ref="D37:D67">COUNTIF(X37:BE37,"T")</f>
        <v>6</v>
      </c>
      <c r="E37" s="134">
        <f t="shared" si="13"/>
        <v>2</v>
      </c>
      <c r="F37" s="133">
        <f aca="true" t="shared" si="32" ref="F37:F67">COUNTIF(CZ37:EM37,"I")</f>
        <v>4</v>
      </c>
      <c r="G37" s="133">
        <f aca="true" t="shared" si="33" ref="G37:G67">COUNTIF(CZ37:EM37,"E")</f>
        <v>8</v>
      </c>
      <c r="H37" s="134">
        <f t="shared" si="16"/>
        <v>0</v>
      </c>
      <c r="I37" s="135">
        <f t="shared" si="17"/>
        <v>627</v>
      </c>
      <c r="J37" s="136">
        <f t="shared" si="18"/>
        <v>41.8</v>
      </c>
      <c r="K37" s="136">
        <f>ABS(I37*100/I1)</f>
        <v>20.49019607843137</v>
      </c>
      <c r="L37" s="135">
        <v>21</v>
      </c>
      <c r="M37" s="135">
        <f aca="true" t="shared" si="34" ref="M37:M67">COUNTIF(X37:BE37,"C")+COUNTIF(X37:BE37,"T")</f>
        <v>18</v>
      </c>
      <c r="N37" s="135">
        <f t="shared" si="30"/>
        <v>3</v>
      </c>
      <c r="O37" s="135">
        <f aca="true" t="shared" si="35" ref="O37:O67">COUNTIF(X37:BE37,"DT")</f>
        <v>3</v>
      </c>
      <c r="P37" s="135">
        <f aca="true" t="shared" si="36" ref="P37:P67">COUNTIF(X37:BE37,"L")</f>
        <v>0</v>
      </c>
      <c r="Q37" s="135">
        <f aca="true" t="shared" si="37" ref="Q37:Q67">COUNTIF(X37:BE37,"S")</f>
        <v>0</v>
      </c>
      <c r="R37" s="137">
        <f aca="true" t="shared" si="38" ref="R37:R71">COUNTIF(EO37:GF37,1)</f>
        <v>3</v>
      </c>
      <c r="S37" s="134">
        <f aca="true" t="shared" si="39" ref="S37:S71">COUNTIF(EO37:GF37,2)</f>
        <v>0</v>
      </c>
      <c r="T37" s="134">
        <f aca="true" t="shared" si="40" ref="T37:T71">COUNTIF(EO37:GF37,"R")</f>
        <v>0</v>
      </c>
      <c r="U37" s="134">
        <f t="shared" si="26"/>
        <v>0</v>
      </c>
      <c r="V37" s="138">
        <f aca="true" t="shared" si="41" ref="V37:V71">SUM(GH37:HO37)</f>
        <v>0</v>
      </c>
      <c r="W37" s="139"/>
      <c r="X37" s="148" t="s">
        <v>91</v>
      </c>
      <c r="Y37" s="134" t="s">
        <v>92</v>
      </c>
      <c r="Z37" s="134" t="s">
        <v>91</v>
      </c>
      <c r="AA37" s="134" t="s">
        <v>91</v>
      </c>
      <c r="AB37" s="134" t="s">
        <v>90</v>
      </c>
      <c r="AC37" s="134" t="s">
        <v>90</v>
      </c>
      <c r="AD37" s="134" t="s">
        <v>92</v>
      </c>
      <c r="AE37" s="134" t="s">
        <v>90</v>
      </c>
      <c r="AF37" s="134" t="s">
        <v>92</v>
      </c>
      <c r="AG37" s="134" t="s">
        <v>91</v>
      </c>
      <c r="AH37" s="134" t="s">
        <v>91</v>
      </c>
      <c r="AI37" s="134" t="s">
        <v>91</v>
      </c>
      <c r="AJ37" s="134" t="s">
        <v>91</v>
      </c>
      <c r="AK37" s="134" t="s">
        <v>91</v>
      </c>
      <c r="AL37" s="134" t="s">
        <v>91</v>
      </c>
      <c r="AM37" s="134" t="s">
        <v>90</v>
      </c>
      <c r="AN37" s="134" t="s">
        <v>90</v>
      </c>
      <c r="AO37" s="134" t="s">
        <v>91</v>
      </c>
      <c r="AP37" s="134" t="s">
        <v>91</v>
      </c>
      <c r="AQ37" s="134" t="s">
        <v>91</v>
      </c>
      <c r="AR37" s="134" t="s">
        <v>90</v>
      </c>
      <c r="AS37" s="134" t="s">
        <v>111</v>
      </c>
      <c r="AT37" s="134" t="s">
        <v>111</v>
      </c>
      <c r="AU37" s="134" t="s">
        <v>111</v>
      </c>
      <c r="AV37" s="134" t="s">
        <v>111</v>
      </c>
      <c r="AW37" s="134" t="s">
        <v>111</v>
      </c>
      <c r="AX37" s="134" t="s">
        <v>111</v>
      </c>
      <c r="AY37" s="134" t="s">
        <v>111</v>
      </c>
      <c r="AZ37" s="134" t="s">
        <v>111</v>
      </c>
      <c r="BA37" s="134" t="s">
        <v>111</v>
      </c>
      <c r="BB37" s="134" t="s">
        <v>111</v>
      </c>
      <c r="BC37" s="134" t="s">
        <v>111</v>
      </c>
      <c r="BD37" s="134" t="s">
        <v>111</v>
      </c>
      <c r="BE37" s="134" t="s">
        <v>111</v>
      </c>
      <c r="BF37" s="139"/>
      <c r="BG37" s="148">
        <v>45</v>
      </c>
      <c r="BH37" s="134"/>
      <c r="BI37" s="134">
        <v>21</v>
      </c>
      <c r="BJ37" s="134">
        <v>45</v>
      </c>
      <c r="BK37" s="134">
        <v>45</v>
      </c>
      <c r="BL37" s="134">
        <v>90</v>
      </c>
      <c r="BM37" s="134"/>
      <c r="BN37" s="134">
        <v>90</v>
      </c>
      <c r="BO37" s="134"/>
      <c r="BP37" s="134"/>
      <c r="BQ37" s="134"/>
      <c r="BR37" s="134">
        <v>1</v>
      </c>
      <c r="BS37" s="134">
        <v>35</v>
      </c>
      <c r="BT37" s="134">
        <v>20</v>
      </c>
      <c r="BU37" s="134">
        <v>23</v>
      </c>
      <c r="BV37" s="134">
        <v>78</v>
      </c>
      <c r="BW37" s="134">
        <v>45</v>
      </c>
      <c r="BX37" s="134"/>
      <c r="BY37" s="134">
        <v>27</v>
      </c>
      <c r="BZ37" s="134">
        <v>17</v>
      </c>
      <c r="CA37" s="134">
        <v>45</v>
      </c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8"/>
      <c r="CQ37" s="134"/>
      <c r="CR37" s="138"/>
      <c r="CS37" s="134"/>
      <c r="CT37" s="134"/>
      <c r="CU37" s="134"/>
      <c r="CV37" s="134"/>
      <c r="CW37" s="134"/>
      <c r="CX37" s="149"/>
      <c r="CY37" s="139"/>
      <c r="CZ37" s="148" t="s">
        <v>96</v>
      </c>
      <c r="DA37" s="134"/>
      <c r="DB37" s="134" t="s">
        <v>96</v>
      </c>
      <c r="DC37" s="134" t="s">
        <v>96</v>
      </c>
      <c r="DD37" s="134" t="s">
        <v>97</v>
      </c>
      <c r="DE37" s="134"/>
      <c r="DF37" s="134"/>
      <c r="DG37" s="134"/>
      <c r="DH37" s="134"/>
      <c r="DI37" s="134"/>
      <c r="DJ37" s="134"/>
      <c r="DK37" s="134" t="s">
        <v>96</v>
      </c>
      <c r="DL37" s="134" t="s">
        <v>96</v>
      </c>
      <c r="DM37" s="134"/>
      <c r="DN37" s="134" t="s">
        <v>96</v>
      </c>
      <c r="DO37" s="134" t="s">
        <v>97</v>
      </c>
      <c r="DP37" s="134" t="s">
        <v>97</v>
      </c>
      <c r="DQ37" s="134"/>
      <c r="DR37" s="134" t="s">
        <v>96</v>
      </c>
      <c r="DS37" s="134" t="s">
        <v>96</v>
      </c>
      <c r="DT37" s="134" t="s">
        <v>97</v>
      </c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8"/>
      <c r="EH37" s="134"/>
      <c r="EI37" s="138"/>
      <c r="EJ37" s="134"/>
      <c r="EK37" s="138"/>
      <c r="EL37" s="134"/>
      <c r="EM37" s="134"/>
      <c r="EN37" s="142">
        <f aca="true" t="shared" si="42" ref="EN37:EN71">SUM(EO37:GF37)</f>
        <v>3</v>
      </c>
      <c r="EO37" s="148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70">
        <v>1</v>
      </c>
      <c r="FC37" s="134"/>
      <c r="FD37" s="134"/>
      <c r="FE37" s="134"/>
      <c r="FF37" s="134"/>
      <c r="FG37" s="134"/>
      <c r="FH37" s="170">
        <v>1</v>
      </c>
      <c r="FI37" s="170">
        <v>1</v>
      </c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8"/>
      <c r="FW37" s="134"/>
      <c r="FX37" s="138"/>
      <c r="FY37" s="134"/>
      <c r="FZ37" s="138"/>
      <c r="GA37" s="134"/>
      <c r="GB37" s="134"/>
      <c r="GC37" s="134"/>
      <c r="GD37" s="134"/>
      <c r="GE37" s="134"/>
      <c r="GF37" s="149"/>
      <c r="GG37" s="142">
        <f aca="true" t="shared" si="43" ref="GG37:GG49">SUM(GH37:HO37)</f>
        <v>0</v>
      </c>
      <c r="GH37" s="148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  <c r="HC37" s="134"/>
      <c r="HD37" s="134"/>
      <c r="HE37" s="134"/>
      <c r="HF37" s="134"/>
      <c r="HG37" s="134"/>
      <c r="HH37" s="134"/>
      <c r="HI37" s="134"/>
      <c r="HJ37" s="134"/>
      <c r="HK37" s="134"/>
      <c r="HL37" s="134"/>
      <c r="HM37" s="134"/>
      <c r="HN37" s="134"/>
      <c r="HO37" s="151"/>
      <c r="HP37" s="144"/>
      <c r="HQ37" s="144"/>
      <c r="HR37" s="144"/>
      <c r="HS37" s="144"/>
      <c r="HT37" s="144"/>
      <c r="HU37" s="144"/>
      <c r="HV37" s="144"/>
      <c r="HW37" s="144"/>
      <c r="HX37" s="144"/>
    </row>
    <row r="38" spans="1:223" ht="12.75" hidden="1">
      <c r="A38" s="76"/>
      <c r="B38" s="75"/>
      <c r="C38" s="23">
        <f t="shared" si="11"/>
        <v>0</v>
      </c>
      <c r="D38" s="17">
        <f t="shared" si="31"/>
        <v>0</v>
      </c>
      <c r="E38" s="69">
        <f t="shared" si="13"/>
        <v>0</v>
      </c>
      <c r="F38" s="17">
        <f t="shared" si="32"/>
        <v>0</v>
      </c>
      <c r="G38" s="17">
        <f t="shared" si="33"/>
        <v>0</v>
      </c>
      <c r="H38" s="69">
        <f t="shared" si="16"/>
        <v>0</v>
      </c>
      <c r="I38" s="70">
        <f t="shared" si="17"/>
        <v>0</v>
      </c>
      <c r="J38" s="71" t="e">
        <f t="shared" si="18"/>
        <v>#DIV/0!</v>
      </c>
      <c r="K38" s="71">
        <f>ABS(I38*100/I1)</f>
        <v>0</v>
      </c>
      <c r="L38" s="70">
        <f>K1</f>
        <v>34</v>
      </c>
      <c r="M38" s="70">
        <f t="shared" si="34"/>
        <v>0</v>
      </c>
      <c r="N38" s="70">
        <f t="shared" si="30"/>
        <v>0</v>
      </c>
      <c r="O38" s="70">
        <f t="shared" si="35"/>
        <v>0</v>
      </c>
      <c r="P38" s="70">
        <f t="shared" si="36"/>
        <v>0</v>
      </c>
      <c r="Q38" s="70">
        <f t="shared" si="37"/>
        <v>0</v>
      </c>
      <c r="R38" s="72">
        <f t="shared" si="38"/>
        <v>0</v>
      </c>
      <c r="S38" s="69">
        <f t="shared" si="39"/>
        <v>0</v>
      </c>
      <c r="T38" s="69">
        <f t="shared" si="40"/>
        <v>0</v>
      </c>
      <c r="U38" s="69">
        <f t="shared" si="26"/>
        <v>0</v>
      </c>
      <c r="V38" s="73">
        <f t="shared" si="41"/>
        <v>0</v>
      </c>
      <c r="W38" s="139"/>
      <c r="X38" s="104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124"/>
      <c r="AW38" s="69"/>
      <c r="AX38" s="69"/>
      <c r="AY38" s="69"/>
      <c r="AZ38" s="69"/>
      <c r="BA38" s="69"/>
      <c r="BB38" s="69"/>
      <c r="BC38" s="69"/>
      <c r="BD38" s="69"/>
      <c r="BE38" s="73"/>
      <c r="BF38" s="139"/>
      <c r="BG38" s="104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124"/>
      <c r="CF38" s="69"/>
      <c r="CG38" s="69"/>
      <c r="CH38" s="69"/>
      <c r="CI38" s="69"/>
      <c r="CJ38" s="69"/>
      <c r="CK38" s="69"/>
      <c r="CL38" s="69"/>
      <c r="CM38" s="69"/>
      <c r="CN38" s="73"/>
      <c r="CO38" s="69"/>
      <c r="CP38" s="124"/>
      <c r="CQ38" s="69"/>
      <c r="CR38" s="73"/>
      <c r="CS38" s="69"/>
      <c r="CT38" s="124"/>
      <c r="CU38" s="69"/>
      <c r="CV38" s="69"/>
      <c r="CW38" s="69"/>
      <c r="CX38" s="105"/>
      <c r="CY38" s="150"/>
      <c r="CZ38" s="104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73"/>
      <c r="EH38" s="69"/>
      <c r="EI38" s="73"/>
      <c r="EJ38" s="69"/>
      <c r="EK38" s="73"/>
      <c r="EL38" s="69"/>
      <c r="EM38" s="69"/>
      <c r="EN38" s="102">
        <f t="shared" si="42"/>
        <v>0</v>
      </c>
      <c r="EO38" s="104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124"/>
      <c r="FN38" s="69"/>
      <c r="FO38" s="69"/>
      <c r="FP38" s="69"/>
      <c r="FQ38" s="69"/>
      <c r="FR38" s="69"/>
      <c r="FS38" s="69"/>
      <c r="FT38" s="69"/>
      <c r="FU38" s="69"/>
      <c r="FV38" s="73"/>
      <c r="FW38" s="69"/>
      <c r="FX38" s="124"/>
      <c r="FY38" s="69"/>
      <c r="FZ38" s="73"/>
      <c r="GA38" s="69"/>
      <c r="GB38" s="69"/>
      <c r="GC38" s="69"/>
      <c r="GD38" s="69"/>
      <c r="GE38" s="69"/>
      <c r="GF38" s="105"/>
      <c r="GG38" s="102">
        <f t="shared" si="43"/>
        <v>0</v>
      </c>
      <c r="GH38" s="104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106"/>
    </row>
    <row r="39" spans="1:223" ht="12.75" hidden="1">
      <c r="A39" s="76"/>
      <c r="B39" s="75"/>
      <c r="C39" s="23">
        <f t="shared" si="11"/>
        <v>0</v>
      </c>
      <c r="D39" s="17">
        <f t="shared" si="31"/>
        <v>0</v>
      </c>
      <c r="E39" s="69">
        <f t="shared" si="13"/>
        <v>0</v>
      </c>
      <c r="F39" s="17">
        <f t="shared" si="32"/>
        <v>0</v>
      </c>
      <c r="G39" s="17">
        <f t="shared" si="33"/>
        <v>0</v>
      </c>
      <c r="H39" s="69">
        <f t="shared" si="16"/>
        <v>0</v>
      </c>
      <c r="I39" s="70">
        <f t="shared" si="17"/>
        <v>0</v>
      </c>
      <c r="J39" s="71" t="e">
        <f t="shared" si="18"/>
        <v>#DIV/0!</v>
      </c>
      <c r="K39" s="71">
        <f>ABS(I39*100/I1)</f>
        <v>0</v>
      </c>
      <c r="L39" s="70">
        <f>K1</f>
        <v>34</v>
      </c>
      <c r="M39" s="70">
        <f t="shared" si="34"/>
        <v>0</v>
      </c>
      <c r="N39" s="70">
        <f>SUM(O39:Q39)</f>
        <v>0</v>
      </c>
      <c r="O39" s="70">
        <f t="shared" si="35"/>
        <v>0</v>
      </c>
      <c r="P39" s="70">
        <f t="shared" si="36"/>
        <v>0</v>
      </c>
      <c r="Q39" s="70">
        <f t="shared" si="37"/>
        <v>0</v>
      </c>
      <c r="R39" s="72">
        <f t="shared" si="38"/>
        <v>0</v>
      </c>
      <c r="S39" s="69">
        <f t="shared" si="39"/>
        <v>0</v>
      </c>
      <c r="T39" s="69">
        <f t="shared" si="40"/>
        <v>0</v>
      </c>
      <c r="U39" s="69">
        <f t="shared" si="26"/>
        <v>0</v>
      </c>
      <c r="V39" s="73">
        <f t="shared" si="41"/>
        <v>0</v>
      </c>
      <c r="W39" s="139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73"/>
      <c r="BF39" s="139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73"/>
      <c r="CO39" s="69"/>
      <c r="CP39" s="73"/>
      <c r="CQ39" s="69"/>
      <c r="CR39" s="73"/>
      <c r="CS39" s="69"/>
      <c r="CT39" s="69"/>
      <c r="CU39" s="69"/>
      <c r="CV39" s="69"/>
      <c r="CW39" s="69"/>
      <c r="CX39" s="105"/>
      <c r="CY39" s="150"/>
      <c r="CZ39" s="104"/>
      <c r="DA39" s="104"/>
      <c r="DB39" s="104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73"/>
      <c r="EH39" s="69"/>
      <c r="EI39" s="73"/>
      <c r="EJ39" s="69"/>
      <c r="EK39" s="73"/>
      <c r="EL39" s="69"/>
      <c r="EM39" s="69"/>
      <c r="EN39" s="102">
        <f t="shared" si="42"/>
        <v>0</v>
      </c>
      <c r="EO39" s="104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73"/>
      <c r="FW39" s="69"/>
      <c r="FX39" s="73"/>
      <c r="FY39" s="69"/>
      <c r="FZ39" s="73"/>
      <c r="GA39" s="69"/>
      <c r="GB39" s="69"/>
      <c r="GC39" s="69"/>
      <c r="GD39" s="69"/>
      <c r="GE39" s="69"/>
      <c r="GF39" s="105"/>
      <c r="GG39" s="102">
        <f t="shared" si="43"/>
        <v>0</v>
      </c>
      <c r="GH39" s="104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106"/>
    </row>
    <row r="40" spans="1:232" s="2" customFormat="1" ht="12.75" hidden="1">
      <c r="A40" s="76"/>
      <c r="B40" s="75"/>
      <c r="C40" s="23">
        <f t="shared" si="11"/>
        <v>0</v>
      </c>
      <c r="D40" s="17">
        <f t="shared" si="31"/>
        <v>0</v>
      </c>
      <c r="E40" s="69">
        <f t="shared" si="13"/>
        <v>0</v>
      </c>
      <c r="F40" s="17">
        <f t="shared" si="32"/>
        <v>0</v>
      </c>
      <c r="G40" s="17">
        <f t="shared" si="33"/>
        <v>0</v>
      </c>
      <c r="H40" s="69">
        <f t="shared" si="16"/>
        <v>0</v>
      </c>
      <c r="I40" s="70">
        <f t="shared" si="17"/>
        <v>0</v>
      </c>
      <c r="J40" s="71" t="e">
        <f t="shared" si="18"/>
        <v>#DIV/0!</v>
      </c>
      <c r="K40" s="71" t="e">
        <f>ABS(I40*100/#REF!)</f>
        <v>#REF!</v>
      </c>
      <c r="L40" s="70">
        <f>K1</f>
        <v>34</v>
      </c>
      <c r="M40" s="70">
        <f t="shared" si="34"/>
        <v>0</v>
      </c>
      <c r="N40" s="70">
        <f>SUM(O40:Q40)</f>
        <v>0</v>
      </c>
      <c r="O40" s="70">
        <f t="shared" si="35"/>
        <v>0</v>
      </c>
      <c r="P40" s="70">
        <f t="shared" si="36"/>
        <v>0</v>
      </c>
      <c r="Q40" s="70">
        <f t="shared" si="37"/>
        <v>0</v>
      </c>
      <c r="R40" s="72">
        <f t="shared" si="38"/>
        <v>0</v>
      </c>
      <c r="S40" s="69">
        <f t="shared" si="39"/>
        <v>0</v>
      </c>
      <c r="T40" s="69">
        <f t="shared" si="40"/>
        <v>0</v>
      </c>
      <c r="U40" s="69">
        <f t="shared" si="26"/>
        <v>0</v>
      </c>
      <c r="V40" s="73">
        <f t="shared" si="41"/>
        <v>0</v>
      </c>
      <c r="W40" s="139"/>
      <c r="X40" s="104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73"/>
      <c r="BF40" s="139"/>
      <c r="BG40" s="104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73"/>
      <c r="CO40" s="69"/>
      <c r="CP40" s="73"/>
      <c r="CQ40" s="69"/>
      <c r="CR40" s="73"/>
      <c r="CS40" s="69"/>
      <c r="CT40" s="69"/>
      <c r="CU40" s="69"/>
      <c r="CV40" s="69"/>
      <c r="CW40" s="69"/>
      <c r="CX40" s="105"/>
      <c r="CY40" s="139"/>
      <c r="CZ40" s="104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73"/>
      <c r="EH40" s="69"/>
      <c r="EI40" s="73"/>
      <c r="EJ40" s="69"/>
      <c r="EK40" s="73"/>
      <c r="EL40" s="69"/>
      <c r="EM40" s="69"/>
      <c r="EN40" s="102">
        <f t="shared" si="42"/>
        <v>0</v>
      </c>
      <c r="EO40" s="104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73"/>
      <c r="FW40" s="69"/>
      <c r="FX40" s="73"/>
      <c r="FY40" s="69"/>
      <c r="FZ40" s="73"/>
      <c r="GA40" s="69"/>
      <c r="GB40" s="69"/>
      <c r="GC40" s="69"/>
      <c r="GD40" s="69"/>
      <c r="GE40" s="69"/>
      <c r="GF40" s="105"/>
      <c r="GG40" s="102">
        <f t="shared" si="43"/>
        <v>0</v>
      </c>
      <c r="GH40" s="104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106"/>
      <c r="HP40" s="3"/>
      <c r="HQ40" s="3"/>
      <c r="HR40" s="3"/>
      <c r="HS40" s="3"/>
      <c r="HT40" s="3"/>
      <c r="HU40" s="3"/>
      <c r="HV40" s="3"/>
      <c r="HW40" s="3"/>
      <c r="HX40" s="3"/>
    </row>
    <row r="41" spans="1:223" ht="12.75">
      <c r="A41" s="76" t="s">
        <v>153</v>
      </c>
      <c r="B41" s="75" t="s">
        <v>131</v>
      </c>
      <c r="C41" s="23">
        <f t="shared" si="11"/>
        <v>2</v>
      </c>
      <c r="D41" s="17">
        <f t="shared" si="31"/>
        <v>1</v>
      </c>
      <c r="E41" s="69">
        <f t="shared" si="13"/>
        <v>1</v>
      </c>
      <c r="F41" s="17">
        <f t="shared" si="32"/>
        <v>0</v>
      </c>
      <c r="G41" s="17">
        <f t="shared" si="33"/>
        <v>1</v>
      </c>
      <c r="H41" s="69">
        <f t="shared" si="16"/>
        <v>0</v>
      </c>
      <c r="I41" s="70">
        <f t="shared" si="17"/>
        <v>102</v>
      </c>
      <c r="J41" s="71">
        <f t="shared" si="18"/>
        <v>51</v>
      </c>
      <c r="K41" s="71">
        <f>ABS(I41*100/I1)</f>
        <v>3.3333333333333335</v>
      </c>
      <c r="L41" s="70">
        <v>3</v>
      </c>
      <c r="M41" s="70">
        <f t="shared" si="34"/>
        <v>2</v>
      </c>
      <c r="N41" s="70">
        <f t="shared" si="30"/>
        <v>1</v>
      </c>
      <c r="O41" s="70">
        <f t="shared" si="35"/>
        <v>1</v>
      </c>
      <c r="P41" s="70">
        <f t="shared" si="36"/>
        <v>0</v>
      </c>
      <c r="Q41" s="70">
        <f t="shared" si="37"/>
        <v>0</v>
      </c>
      <c r="R41" s="72">
        <f t="shared" si="38"/>
        <v>0</v>
      </c>
      <c r="S41" s="69">
        <f t="shared" si="39"/>
        <v>0</v>
      </c>
      <c r="T41" s="69">
        <f t="shared" si="40"/>
        <v>0</v>
      </c>
      <c r="U41" s="69">
        <f t="shared" si="26"/>
        <v>0</v>
      </c>
      <c r="V41" s="73">
        <f t="shared" si="41"/>
        <v>0</v>
      </c>
      <c r="W41" s="139"/>
      <c r="X41" s="104" t="s">
        <v>117</v>
      </c>
      <c r="Y41" s="104" t="s">
        <v>117</v>
      </c>
      <c r="Z41" s="104" t="s">
        <v>117</v>
      </c>
      <c r="AA41" s="104" t="s">
        <v>117</v>
      </c>
      <c r="AB41" s="104" t="s">
        <v>117</v>
      </c>
      <c r="AC41" s="104" t="s">
        <v>117</v>
      </c>
      <c r="AD41" s="104" t="s">
        <v>117</v>
      </c>
      <c r="AE41" s="104" t="s">
        <v>117</v>
      </c>
      <c r="AF41" s="104" t="s">
        <v>117</v>
      </c>
      <c r="AG41" s="104" t="s">
        <v>117</v>
      </c>
      <c r="AH41" s="104" t="s">
        <v>117</v>
      </c>
      <c r="AI41" s="104" t="s">
        <v>117</v>
      </c>
      <c r="AJ41" s="104" t="s">
        <v>117</v>
      </c>
      <c r="AK41" s="104" t="s">
        <v>117</v>
      </c>
      <c r="AL41" s="104" t="s">
        <v>117</v>
      </c>
      <c r="AM41" s="104" t="s">
        <v>117</v>
      </c>
      <c r="AN41" s="104" t="s">
        <v>117</v>
      </c>
      <c r="AO41" s="104" t="s">
        <v>117</v>
      </c>
      <c r="AP41" s="104" t="s">
        <v>117</v>
      </c>
      <c r="AQ41" s="104" t="s">
        <v>117</v>
      </c>
      <c r="AR41" s="104" t="s">
        <v>117</v>
      </c>
      <c r="AS41" s="104" t="s">
        <v>117</v>
      </c>
      <c r="AT41" s="104" t="s">
        <v>117</v>
      </c>
      <c r="AU41" s="104" t="s">
        <v>117</v>
      </c>
      <c r="AV41" s="104" t="s">
        <v>117</v>
      </c>
      <c r="AW41" s="104" t="s">
        <v>117</v>
      </c>
      <c r="AX41" s="104" t="s">
        <v>117</v>
      </c>
      <c r="AY41" s="104" t="s">
        <v>117</v>
      </c>
      <c r="AZ41" s="104" t="s">
        <v>117</v>
      </c>
      <c r="BA41" s="104" t="s">
        <v>117</v>
      </c>
      <c r="BB41" s="104" t="s">
        <v>117</v>
      </c>
      <c r="BC41" s="104" t="s">
        <v>91</v>
      </c>
      <c r="BD41" s="69" t="s">
        <v>92</v>
      </c>
      <c r="BE41" s="73" t="s">
        <v>90</v>
      </c>
      <c r="BF41" s="139"/>
      <c r="BG41" s="104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104">
        <v>12</v>
      </c>
      <c r="CM41" s="69"/>
      <c r="CN41" s="73">
        <v>90</v>
      </c>
      <c r="CO41" s="69"/>
      <c r="CP41" s="73"/>
      <c r="CQ41" s="69"/>
      <c r="CR41" s="73"/>
      <c r="CS41" s="69"/>
      <c r="CT41" s="69"/>
      <c r="CU41" s="69"/>
      <c r="CV41" s="69"/>
      <c r="CW41" s="69"/>
      <c r="CX41" s="105"/>
      <c r="CY41" s="150"/>
      <c r="CZ41" s="104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 t="s">
        <v>96</v>
      </c>
      <c r="EF41" s="69"/>
      <c r="EG41" s="73"/>
      <c r="EH41" s="69"/>
      <c r="EI41" s="73"/>
      <c r="EJ41" s="69"/>
      <c r="EK41" s="73"/>
      <c r="EL41" s="69"/>
      <c r="EM41" s="69"/>
      <c r="EN41" s="102">
        <f t="shared" si="42"/>
        <v>0</v>
      </c>
      <c r="EO41" s="104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73"/>
      <c r="FW41" s="69"/>
      <c r="FX41" s="73"/>
      <c r="FY41" s="69"/>
      <c r="FZ41" s="73"/>
      <c r="GA41" s="69"/>
      <c r="GB41" s="69"/>
      <c r="GC41" s="69"/>
      <c r="GD41" s="69"/>
      <c r="GE41" s="69"/>
      <c r="GF41" s="105"/>
      <c r="GG41" s="102">
        <f t="shared" si="43"/>
        <v>0</v>
      </c>
      <c r="GH41" s="104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106"/>
    </row>
    <row r="42" spans="1:232" s="2" customFormat="1" ht="12.75">
      <c r="A42" s="76" t="s">
        <v>116</v>
      </c>
      <c r="B42" s="75" t="s">
        <v>131</v>
      </c>
      <c r="C42" s="23">
        <f t="shared" si="11"/>
        <v>23</v>
      </c>
      <c r="D42" s="17">
        <f t="shared" si="31"/>
        <v>23</v>
      </c>
      <c r="E42" s="69">
        <f t="shared" si="13"/>
        <v>16</v>
      </c>
      <c r="F42" s="17">
        <f t="shared" si="32"/>
        <v>7</v>
      </c>
      <c r="G42" s="17">
        <f t="shared" si="33"/>
        <v>0</v>
      </c>
      <c r="H42" s="69">
        <f t="shared" si="16"/>
        <v>1</v>
      </c>
      <c r="I42" s="70">
        <f t="shared" si="17"/>
        <v>1934</v>
      </c>
      <c r="J42" s="71">
        <f t="shared" si="18"/>
        <v>84.08695652173913</v>
      </c>
      <c r="K42" s="71">
        <f>ABS(I42*100/I1)</f>
        <v>63.20261437908497</v>
      </c>
      <c r="L42" s="70">
        <f>K1-9</f>
        <v>25</v>
      </c>
      <c r="M42" s="70">
        <f t="shared" si="34"/>
        <v>23</v>
      </c>
      <c r="N42" s="70">
        <f t="shared" si="30"/>
        <v>2</v>
      </c>
      <c r="O42" s="70">
        <f t="shared" si="35"/>
        <v>0</v>
      </c>
      <c r="P42" s="70">
        <f t="shared" si="36"/>
        <v>1</v>
      </c>
      <c r="Q42" s="70">
        <f t="shared" si="37"/>
        <v>1</v>
      </c>
      <c r="R42" s="72">
        <f t="shared" si="38"/>
        <v>5</v>
      </c>
      <c r="S42" s="69">
        <f t="shared" si="39"/>
        <v>0</v>
      </c>
      <c r="T42" s="69">
        <f t="shared" si="40"/>
        <v>0</v>
      </c>
      <c r="U42" s="69">
        <f t="shared" si="26"/>
        <v>0</v>
      </c>
      <c r="V42" s="73">
        <f t="shared" si="41"/>
        <v>14</v>
      </c>
      <c r="W42" s="139"/>
      <c r="X42" s="104" t="s">
        <v>117</v>
      </c>
      <c r="Y42" s="69" t="s">
        <v>117</v>
      </c>
      <c r="Z42" s="69" t="s">
        <v>117</v>
      </c>
      <c r="AA42" s="69" t="s">
        <v>117</v>
      </c>
      <c r="AB42" s="69" t="s">
        <v>117</v>
      </c>
      <c r="AC42" s="69" t="s">
        <v>117</v>
      </c>
      <c r="AD42" s="69" t="s">
        <v>117</v>
      </c>
      <c r="AE42" s="69" t="s">
        <v>117</v>
      </c>
      <c r="AF42" s="69" t="s">
        <v>117</v>
      </c>
      <c r="AG42" s="69" t="s">
        <v>90</v>
      </c>
      <c r="AH42" s="69" t="s">
        <v>90</v>
      </c>
      <c r="AI42" s="69" t="s">
        <v>90</v>
      </c>
      <c r="AJ42" s="69" t="s">
        <v>90</v>
      </c>
      <c r="AK42" s="69" t="s">
        <v>90</v>
      </c>
      <c r="AL42" s="69" t="s">
        <v>90</v>
      </c>
      <c r="AM42" s="69" t="s">
        <v>90</v>
      </c>
      <c r="AN42" s="69" t="s">
        <v>90</v>
      </c>
      <c r="AO42" s="69" t="s">
        <v>90</v>
      </c>
      <c r="AP42" s="69" t="s">
        <v>90</v>
      </c>
      <c r="AQ42" s="69" t="s">
        <v>93</v>
      </c>
      <c r="AR42" s="69" t="s">
        <v>90</v>
      </c>
      <c r="AS42" s="69" t="s">
        <v>90</v>
      </c>
      <c r="AT42" s="69" t="s">
        <v>90</v>
      </c>
      <c r="AU42" s="69" t="s">
        <v>90</v>
      </c>
      <c r="AV42" s="69" t="s">
        <v>90</v>
      </c>
      <c r="AW42" s="69" t="s">
        <v>90</v>
      </c>
      <c r="AX42" s="69" t="s">
        <v>90</v>
      </c>
      <c r="AY42" s="69" t="s">
        <v>90</v>
      </c>
      <c r="AZ42" s="69" t="s">
        <v>90</v>
      </c>
      <c r="BA42" s="69" t="s">
        <v>90</v>
      </c>
      <c r="BB42" s="69" t="s">
        <v>90</v>
      </c>
      <c r="BC42" s="69" t="s">
        <v>90</v>
      </c>
      <c r="BD42" s="69" t="s">
        <v>90</v>
      </c>
      <c r="BE42" s="165" t="s">
        <v>94</v>
      </c>
      <c r="BF42" s="139"/>
      <c r="BG42" s="104"/>
      <c r="BH42" s="69"/>
      <c r="BI42" s="69"/>
      <c r="BJ42" s="69"/>
      <c r="BK42" s="69"/>
      <c r="BL42" s="69"/>
      <c r="BM42" s="69"/>
      <c r="BN42" s="69"/>
      <c r="BO42" s="69"/>
      <c r="BP42" s="69">
        <v>79</v>
      </c>
      <c r="BQ42" s="69">
        <v>90</v>
      </c>
      <c r="BR42" s="69">
        <v>89</v>
      </c>
      <c r="BS42" s="69">
        <v>90</v>
      </c>
      <c r="BT42" s="69">
        <v>90</v>
      </c>
      <c r="BU42" s="69">
        <v>71</v>
      </c>
      <c r="BV42" s="69">
        <v>90</v>
      </c>
      <c r="BW42" s="69">
        <v>90</v>
      </c>
      <c r="BX42" s="69">
        <v>90</v>
      </c>
      <c r="BY42" s="69">
        <v>90</v>
      </c>
      <c r="BZ42" s="69"/>
      <c r="CA42" s="69">
        <v>90</v>
      </c>
      <c r="CB42" s="69">
        <v>45</v>
      </c>
      <c r="CC42" s="69">
        <v>90</v>
      </c>
      <c r="CD42" s="69">
        <v>90</v>
      </c>
      <c r="CE42" s="69">
        <v>90</v>
      </c>
      <c r="CF42" s="69">
        <v>90</v>
      </c>
      <c r="CG42" s="69">
        <v>90</v>
      </c>
      <c r="CH42" s="69">
        <v>90</v>
      </c>
      <c r="CI42" s="69">
        <v>90</v>
      </c>
      <c r="CJ42" s="69">
        <v>75</v>
      </c>
      <c r="CK42" s="69">
        <v>90</v>
      </c>
      <c r="CL42" s="69">
        <v>78</v>
      </c>
      <c r="CM42" s="69">
        <v>57</v>
      </c>
      <c r="CN42" s="165" t="s">
        <v>94</v>
      </c>
      <c r="CO42" s="73"/>
      <c r="CP42" s="73"/>
      <c r="CQ42" s="69"/>
      <c r="CR42" s="73"/>
      <c r="CS42" s="69"/>
      <c r="CT42" s="69"/>
      <c r="CU42" s="69"/>
      <c r="CV42" s="69"/>
      <c r="CW42" s="69"/>
      <c r="CX42" s="105"/>
      <c r="CY42" s="139"/>
      <c r="CZ42" s="104"/>
      <c r="DA42" s="69"/>
      <c r="DB42" s="69"/>
      <c r="DC42" s="69"/>
      <c r="DD42" s="69"/>
      <c r="DE42" s="69"/>
      <c r="DF42" s="69"/>
      <c r="DG42" s="69"/>
      <c r="DH42" s="69"/>
      <c r="DI42" s="69" t="s">
        <v>97</v>
      </c>
      <c r="DJ42" s="69"/>
      <c r="DK42" s="69" t="s">
        <v>97</v>
      </c>
      <c r="DL42" s="69"/>
      <c r="DM42" s="69"/>
      <c r="DN42" s="69" t="s">
        <v>97</v>
      </c>
      <c r="DO42" s="69"/>
      <c r="DP42" s="69"/>
      <c r="DQ42" s="69"/>
      <c r="DR42" s="69"/>
      <c r="DS42" s="69"/>
      <c r="DT42" s="69"/>
      <c r="DU42" s="69" t="s">
        <v>97</v>
      </c>
      <c r="DV42" s="69"/>
      <c r="DW42" s="69"/>
      <c r="DX42" s="69"/>
      <c r="DY42" s="69"/>
      <c r="DZ42" s="69"/>
      <c r="EA42" s="69"/>
      <c r="EB42" s="69"/>
      <c r="EC42" s="69" t="s">
        <v>97</v>
      </c>
      <c r="ED42" s="69"/>
      <c r="EE42" s="69" t="s">
        <v>97</v>
      </c>
      <c r="EF42" s="69" t="s">
        <v>97</v>
      </c>
      <c r="EG42" s="73"/>
      <c r="EH42" s="69"/>
      <c r="EI42" s="73"/>
      <c r="EJ42" s="69"/>
      <c r="EK42" s="73"/>
      <c r="EL42" s="69"/>
      <c r="EM42" s="69"/>
      <c r="EN42" s="102">
        <f t="shared" si="42"/>
        <v>5</v>
      </c>
      <c r="EO42" s="104"/>
      <c r="EP42" s="69"/>
      <c r="EQ42" s="69"/>
      <c r="ER42" s="69"/>
      <c r="ES42" s="69"/>
      <c r="ET42" s="69"/>
      <c r="EU42" s="69"/>
      <c r="EV42" s="69"/>
      <c r="EW42" s="128">
        <v>1</v>
      </c>
      <c r="EY42" s="69"/>
      <c r="EZ42" s="69"/>
      <c r="FA42" s="69"/>
      <c r="FB42" s="69"/>
      <c r="FC42" s="69"/>
      <c r="FD42" s="69"/>
      <c r="FE42" s="69"/>
      <c r="FF42" s="69"/>
      <c r="FG42" s="128">
        <v>1</v>
      </c>
      <c r="FH42" s="69"/>
      <c r="FI42" s="69"/>
      <c r="FJ42" s="69"/>
      <c r="FK42" s="69"/>
      <c r="FL42" s="69"/>
      <c r="FM42" s="69"/>
      <c r="FN42" s="69"/>
      <c r="FO42" s="69"/>
      <c r="FP42" s="128">
        <v>1</v>
      </c>
      <c r="FQ42" s="128">
        <v>1</v>
      </c>
      <c r="FR42" s="124"/>
      <c r="FS42" s="124"/>
      <c r="FT42" s="124"/>
      <c r="FU42" s="128">
        <v>1</v>
      </c>
      <c r="FV42" s="165" t="s">
        <v>94</v>
      </c>
      <c r="FW42" s="69"/>
      <c r="FX42" s="73"/>
      <c r="FY42" s="69"/>
      <c r="FZ42" s="73"/>
      <c r="GA42" s="69"/>
      <c r="GB42" s="69"/>
      <c r="GC42" s="69"/>
      <c r="GD42" s="69"/>
      <c r="GE42" s="69"/>
      <c r="GF42" s="105"/>
      <c r="GG42" s="102">
        <f t="shared" si="43"/>
        <v>14</v>
      </c>
      <c r="GH42" s="104"/>
      <c r="GI42" s="69"/>
      <c r="GJ42" s="69"/>
      <c r="GK42" s="69"/>
      <c r="GL42" s="69"/>
      <c r="GM42" s="69"/>
      <c r="GN42" s="69"/>
      <c r="GO42" s="69"/>
      <c r="GP42" s="69"/>
      <c r="GQ42" s="69">
        <v>2</v>
      </c>
      <c r="GR42" s="69"/>
      <c r="GS42" s="69"/>
      <c r="GT42" s="69"/>
      <c r="GU42" s="69"/>
      <c r="GV42" s="69">
        <v>2</v>
      </c>
      <c r="GW42" s="69"/>
      <c r="GX42" s="69">
        <v>1</v>
      </c>
      <c r="GY42" s="69"/>
      <c r="GZ42" s="69"/>
      <c r="HA42" s="69"/>
      <c r="HB42" s="69"/>
      <c r="HC42" s="69"/>
      <c r="HD42" s="69">
        <v>2</v>
      </c>
      <c r="HE42" s="69">
        <v>1</v>
      </c>
      <c r="HF42" s="69">
        <v>2</v>
      </c>
      <c r="HG42" s="69">
        <v>1</v>
      </c>
      <c r="HH42" s="69">
        <v>2</v>
      </c>
      <c r="HI42" s="69"/>
      <c r="HJ42" s="69">
        <v>1</v>
      </c>
      <c r="HK42" s="69"/>
      <c r="HL42" s="69"/>
      <c r="HM42" s="69"/>
      <c r="HN42" s="69"/>
      <c r="HO42" s="106"/>
      <c r="HP42" s="3"/>
      <c r="HQ42" s="3"/>
      <c r="HR42" s="3"/>
      <c r="HS42" s="3"/>
      <c r="HT42" s="3"/>
      <c r="HU42" s="3"/>
      <c r="HV42" s="3"/>
      <c r="HW42" s="3"/>
      <c r="HX42" s="3"/>
    </row>
    <row r="43" spans="1:232" s="2" customFormat="1" ht="12.75">
      <c r="A43" s="76" t="s">
        <v>76</v>
      </c>
      <c r="B43" s="75" t="s">
        <v>132</v>
      </c>
      <c r="C43" s="23">
        <f t="shared" si="11"/>
        <v>18</v>
      </c>
      <c r="D43" s="17">
        <f t="shared" si="31"/>
        <v>10</v>
      </c>
      <c r="E43" s="69">
        <f t="shared" si="13"/>
        <v>6</v>
      </c>
      <c r="F43" s="17">
        <f t="shared" si="32"/>
        <v>4</v>
      </c>
      <c r="G43" s="17">
        <f t="shared" si="33"/>
        <v>8</v>
      </c>
      <c r="H43" s="69">
        <f t="shared" si="16"/>
        <v>1</v>
      </c>
      <c r="I43" s="70">
        <f t="shared" si="17"/>
        <v>1077</v>
      </c>
      <c r="J43" s="71">
        <f t="shared" si="18"/>
        <v>59.833333333333336</v>
      </c>
      <c r="K43" s="71">
        <f>ABS(I43*100/I1)</f>
        <v>35.19607843137255</v>
      </c>
      <c r="L43" s="70">
        <v>28</v>
      </c>
      <c r="M43" s="70">
        <f t="shared" si="34"/>
        <v>21</v>
      </c>
      <c r="N43" s="70">
        <f>SUM(O43:Q43)</f>
        <v>7</v>
      </c>
      <c r="O43" s="70">
        <f t="shared" si="35"/>
        <v>5</v>
      </c>
      <c r="P43" s="70">
        <f t="shared" si="36"/>
        <v>1</v>
      </c>
      <c r="Q43" s="70">
        <f t="shared" si="37"/>
        <v>1</v>
      </c>
      <c r="R43" s="72">
        <f t="shared" si="38"/>
        <v>5</v>
      </c>
      <c r="S43" s="69">
        <f t="shared" si="39"/>
        <v>0</v>
      </c>
      <c r="T43" s="69">
        <f t="shared" si="40"/>
        <v>0</v>
      </c>
      <c r="U43" s="69">
        <f t="shared" si="26"/>
        <v>0</v>
      </c>
      <c r="V43" s="73">
        <f t="shared" si="41"/>
        <v>4</v>
      </c>
      <c r="W43" s="139"/>
      <c r="X43" s="69" t="s">
        <v>92</v>
      </c>
      <c r="Y43" s="69" t="s">
        <v>92</v>
      </c>
      <c r="Z43" s="69" t="s">
        <v>92</v>
      </c>
      <c r="AA43" s="69" t="s">
        <v>91</v>
      </c>
      <c r="AB43" s="69" t="s">
        <v>90</v>
      </c>
      <c r="AC43" s="69" t="s">
        <v>91</v>
      </c>
      <c r="AD43" s="69" t="s">
        <v>90</v>
      </c>
      <c r="AE43" s="69" t="s">
        <v>91</v>
      </c>
      <c r="AF43" s="69" t="s">
        <v>90</v>
      </c>
      <c r="AG43" s="69" t="s">
        <v>91</v>
      </c>
      <c r="AH43" s="69" t="s">
        <v>90</v>
      </c>
      <c r="AI43" s="69" t="s">
        <v>91</v>
      </c>
      <c r="AJ43" s="69" t="s">
        <v>90</v>
      </c>
      <c r="AK43" s="69" t="s">
        <v>90</v>
      </c>
      <c r="AL43" s="69" t="s">
        <v>90</v>
      </c>
      <c r="AM43" s="69" t="s">
        <v>91</v>
      </c>
      <c r="AN43" s="69" t="s">
        <v>90</v>
      </c>
      <c r="AO43" s="69" t="s">
        <v>90</v>
      </c>
      <c r="AP43" s="69" t="s">
        <v>91</v>
      </c>
      <c r="AQ43" s="69" t="s">
        <v>90</v>
      </c>
      <c r="AR43" s="69" t="s">
        <v>93</v>
      </c>
      <c r="AS43" s="69" t="s">
        <v>91</v>
      </c>
      <c r="AT43" s="165" t="s">
        <v>94</v>
      </c>
      <c r="AU43" s="69" t="s">
        <v>111</v>
      </c>
      <c r="AV43" s="69" t="s">
        <v>111</v>
      </c>
      <c r="AW43" s="69" t="s">
        <v>111</v>
      </c>
      <c r="AX43" s="69" t="s">
        <v>92</v>
      </c>
      <c r="AY43" s="69" t="s">
        <v>91</v>
      </c>
      <c r="AZ43" s="69" t="s">
        <v>91</v>
      </c>
      <c r="BA43" s="69" t="s">
        <v>91</v>
      </c>
      <c r="BB43" s="69" t="s">
        <v>92</v>
      </c>
      <c r="BC43" s="69" t="s">
        <v>111</v>
      </c>
      <c r="BD43" s="69" t="s">
        <v>111</v>
      </c>
      <c r="BE43" s="73" t="s">
        <v>111</v>
      </c>
      <c r="BF43" s="139"/>
      <c r="BG43" s="69" t="s">
        <v>95</v>
      </c>
      <c r="BH43" s="69" t="s">
        <v>95</v>
      </c>
      <c r="BI43" s="69" t="s">
        <v>95</v>
      </c>
      <c r="BJ43" s="69">
        <v>46</v>
      </c>
      <c r="BK43" s="69">
        <v>90</v>
      </c>
      <c r="BL43" s="69"/>
      <c r="BM43" s="69">
        <v>89</v>
      </c>
      <c r="BN43" s="69">
        <v>45</v>
      </c>
      <c r="BO43" s="69">
        <v>90</v>
      </c>
      <c r="BP43" s="69">
        <v>11</v>
      </c>
      <c r="BQ43" s="69">
        <v>62</v>
      </c>
      <c r="BR43" s="69"/>
      <c r="BS43" s="69">
        <v>55</v>
      </c>
      <c r="BT43" s="69">
        <v>81</v>
      </c>
      <c r="BU43" s="69">
        <v>90</v>
      </c>
      <c r="BV43" s="69">
        <v>45</v>
      </c>
      <c r="BW43" s="69">
        <v>90</v>
      </c>
      <c r="BX43" s="69">
        <v>90</v>
      </c>
      <c r="BY43" s="69">
        <v>35</v>
      </c>
      <c r="BZ43" s="69">
        <v>90</v>
      </c>
      <c r="CA43" s="69"/>
      <c r="CB43" s="69">
        <v>13</v>
      </c>
      <c r="CC43" s="165" t="s">
        <v>94</v>
      </c>
      <c r="CD43" s="69"/>
      <c r="CE43" s="69"/>
      <c r="CF43" s="69"/>
      <c r="CG43" s="69"/>
      <c r="CH43" s="69"/>
      <c r="CI43" s="69">
        <v>33</v>
      </c>
      <c r="CJ43" s="69">
        <v>22</v>
      </c>
      <c r="CK43" s="69"/>
      <c r="CL43" s="69"/>
      <c r="CM43" s="69"/>
      <c r="CN43" s="73"/>
      <c r="CO43" s="69"/>
      <c r="CP43" s="73"/>
      <c r="CQ43" s="69"/>
      <c r="CR43" s="73"/>
      <c r="CS43" s="69"/>
      <c r="CT43" s="69"/>
      <c r="CU43" s="69"/>
      <c r="CV43" s="69"/>
      <c r="CW43" s="69"/>
      <c r="CX43" s="105"/>
      <c r="CY43" s="139"/>
      <c r="CZ43" s="69" t="s">
        <v>95</v>
      </c>
      <c r="DA43" s="69" t="s">
        <v>95</v>
      </c>
      <c r="DB43" s="69" t="s">
        <v>95</v>
      </c>
      <c r="DC43" s="69" t="s">
        <v>96</v>
      </c>
      <c r="DD43" s="69"/>
      <c r="DE43" s="69"/>
      <c r="DF43" s="69" t="s">
        <v>97</v>
      </c>
      <c r="DG43" s="69" t="s">
        <v>96</v>
      </c>
      <c r="DH43" s="69"/>
      <c r="DI43" s="69" t="s">
        <v>96</v>
      </c>
      <c r="DJ43" s="69" t="s">
        <v>97</v>
      </c>
      <c r="DK43" s="69"/>
      <c r="DL43" s="69" t="s">
        <v>97</v>
      </c>
      <c r="DM43" s="69" t="s">
        <v>97</v>
      </c>
      <c r="DN43" s="69"/>
      <c r="DO43" s="69" t="s">
        <v>96</v>
      </c>
      <c r="DP43" s="69"/>
      <c r="DQ43" s="69"/>
      <c r="DR43" s="69" t="s">
        <v>96</v>
      </c>
      <c r="DS43" s="69"/>
      <c r="DT43" s="69"/>
      <c r="DU43" s="69" t="s">
        <v>96</v>
      </c>
      <c r="DV43" s="69"/>
      <c r="DW43" s="69"/>
      <c r="DX43" s="69"/>
      <c r="DY43" s="69"/>
      <c r="DZ43" s="69"/>
      <c r="EA43" s="69"/>
      <c r="EB43" s="69" t="s">
        <v>96</v>
      </c>
      <c r="EC43" s="69" t="s">
        <v>96</v>
      </c>
      <c r="ED43" s="69"/>
      <c r="EE43" s="69"/>
      <c r="EF43" s="69"/>
      <c r="EG43" s="73"/>
      <c r="EH43" s="69"/>
      <c r="EI43" s="73"/>
      <c r="EJ43" s="69"/>
      <c r="EK43" s="73"/>
      <c r="EL43" s="69"/>
      <c r="EM43" s="69"/>
      <c r="EN43" s="102">
        <f t="shared" si="42"/>
        <v>5</v>
      </c>
      <c r="EO43" s="104"/>
      <c r="EP43" s="69"/>
      <c r="EQ43" s="69"/>
      <c r="ER43" s="69"/>
      <c r="ES43" s="69"/>
      <c r="ET43" s="69"/>
      <c r="EU43" s="69"/>
      <c r="EV43" s="69"/>
      <c r="EW43" s="168">
        <v>1</v>
      </c>
      <c r="EX43" s="69"/>
      <c r="EY43" s="69"/>
      <c r="EZ43" s="69"/>
      <c r="FA43" s="69"/>
      <c r="FB43" s="69"/>
      <c r="FC43" s="69"/>
      <c r="FD43" s="168">
        <v>1</v>
      </c>
      <c r="FE43" s="168">
        <v>1</v>
      </c>
      <c r="FF43" s="69"/>
      <c r="FG43" s="168">
        <v>1</v>
      </c>
      <c r="FH43" s="69"/>
      <c r="FI43" s="69"/>
      <c r="FJ43" s="168">
        <v>1</v>
      </c>
      <c r="FK43" s="165" t="s">
        <v>94</v>
      </c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73"/>
      <c r="FW43" s="69"/>
      <c r="FX43" s="73"/>
      <c r="FY43" s="69"/>
      <c r="FZ43" s="73"/>
      <c r="GA43" s="69"/>
      <c r="GB43" s="69"/>
      <c r="GC43" s="69"/>
      <c r="GD43" s="69"/>
      <c r="GE43" s="69"/>
      <c r="GF43" s="105"/>
      <c r="GG43" s="102">
        <f t="shared" si="43"/>
        <v>4</v>
      </c>
      <c r="GH43" s="104"/>
      <c r="GI43" s="69"/>
      <c r="GJ43" s="69"/>
      <c r="GK43" s="69"/>
      <c r="GL43" s="69"/>
      <c r="GM43" s="69"/>
      <c r="GN43" s="69">
        <v>2</v>
      </c>
      <c r="GO43" s="69"/>
      <c r="GP43" s="69"/>
      <c r="GQ43" s="69"/>
      <c r="GR43" s="69"/>
      <c r="GS43" s="69"/>
      <c r="GT43" s="69"/>
      <c r="GU43" s="69"/>
      <c r="GV43" s="69">
        <v>1</v>
      </c>
      <c r="GW43" s="69"/>
      <c r="GX43" s="69">
        <v>1</v>
      </c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106"/>
      <c r="HP43" s="3"/>
      <c r="HQ43" s="3"/>
      <c r="HR43" s="3"/>
      <c r="HS43" s="3"/>
      <c r="HT43" s="3"/>
      <c r="HU43" s="3"/>
      <c r="HV43" s="3"/>
      <c r="HW43" s="3"/>
      <c r="HX43" s="3"/>
    </row>
    <row r="44" spans="1:232" s="2" customFormat="1" ht="12.75">
      <c r="A44" s="76" t="s">
        <v>77</v>
      </c>
      <c r="B44" s="75" t="s">
        <v>131</v>
      </c>
      <c r="C44" s="23">
        <f t="shared" si="11"/>
        <v>0</v>
      </c>
      <c r="D44" s="17">
        <f t="shared" si="31"/>
        <v>0</v>
      </c>
      <c r="E44" s="69">
        <f t="shared" si="13"/>
        <v>0</v>
      </c>
      <c r="F44" s="17">
        <f t="shared" si="32"/>
        <v>0</v>
      </c>
      <c r="G44" s="17">
        <f t="shared" si="33"/>
        <v>0</v>
      </c>
      <c r="H44" s="69">
        <f t="shared" si="16"/>
        <v>0</v>
      </c>
      <c r="I44" s="70">
        <f t="shared" si="17"/>
        <v>0</v>
      </c>
      <c r="J44" s="71" t="e">
        <f t="shared" si="18"/>
        <v>#DIV/0!</v>
      </c>
      <c r="K44" s="71">
        <f>ABS(I44*100/I1)</f>
        <v>0</v>
      </c>
      <c r="L44" s="70">
        <v>21</v>
      </c>
      <c r="M44" s="70">
        <f t="shared" si="34"/>
        <v>0</v>
      </c>
      <c r="N44" s="70">
        <f>SUM(O44:Q44)</f>
        <v>21</v>
      </c>
      <c r="O44" s="70">
        <f t="shared" si="35"/>
        <v>19</v>
      </c>
      <c r="P44" s="70">
        <f t="shared" si="36"/>
        <v>2</v>
      </c>
      <c r="Q44" s="70">
        <f t="shared" si="37"/>
        <v>0</v>
      </c>
      <c r="R44" s="72">
        <f t="shared" si="38"/>
        <v>0</v>
      </c>
      <c r="S44" s="69">
        <f t="shared" si="39"/>
        <v>0</v>
      </c>
      <c r="T44" s="69">
        <f t="shared" si="40"/>
        <v>0</v>
      </c>
      <c r="U44" s="69">
        <f t="shared" si="26"/>
        <v>0</v>
      </c>
      <c r="V44" s="73">
        <f t="shared" si="41"/>
        <v>0</v>
      </c>
      <c r="W44" s="139"/>
      <c r="X44" s="104" t="s">
        <v>93</v>
      </c>
      <c r="Y44" s="104" t="s">
        <v>93</v>
      </c>
      <c r="Z44" s="104" t="s">
        <v>92</v>
      </c>
      <c r="AA44" s="104" t="s">
        <v>92</v>
      </c>
      <c r="AB44" s="104" t="s">
        <v>92</v>
      </c>
      <c r="AC44" s="104" t="s">
        <v>92</v>
      </c>
      <c r="AD44" s="104" t="s">
        <v>92</v>
      </c>
      <c r="AE44" s="104" t="s">
        <v>92</v>
      </c>
      <c r="AF44" s="104" t="s">
        <v>92</v>
      </c>
      <c r="AG44" s="104" t="s">
        <v>92</v>
      </c>
      <c r="AH44" s="104" t="s">
        <v>92</v>
      </c>
      <c r="AI44" s="69" t="s">
        <v>92</v>
      </c>
      <c r="AJ44" s="69" t="s">
        <v>92</v>
      </c>
      <c r="AK44" s="69" t="s">
        <v>92</v>
      </c>
      <c r="AL44" s="69" t="s">
        <v>92</v>
      </c>
      <c r="AM44" s="69" t="s">
        <v>92</v>
      </c>
      <c r="AN44" s="69" t="s">
        <v>92</v>
      </c>
      <c r="AO44" s="69" t="s">
        <v>92</v>
      </c>
      <c r="AP44" s="69" t="s">
        <v>92</v>
      </c>
      <c r="AQ44" s="69" t="s">
        <v>92</v>
      </c>
      <c r="AR44" s="69" t="s">
        <v>92</v>
      </c>
      <c r="AS44" s="69" t="s">
        <v>111</v>
      </c>
      <c r="AT44" s="69" t="s">
        <v>111</v>
      </c>
      <c r="AU44" s="69" t="s">
        <v>111</v>
      </c>
      <c r="AV44" s="69" t="s">
        <v>111</v>
      </c>
      <c r="AW44" s="69" t="s">
        <v>111</v>
      </c>
      <c r="AX44" s="69" t="s">
        <v>111</v>
      </c>
      <c r="AY44" s="69" t="s">
        <v>111</v>
      </c>
      <c r="AZ44" s="69" t="s">
        <v>111</v>
      </c>
      <c r="BA44" s="69" t="s">
        <v>111</v>
      </c>
      <c r="BB44" s="69" t="s">
        <v>111</v>
      </c>
      <c r="BC44" s="69" t="s">
        <v>111</v>
      </c>
      <c r="BD44" s="69" t="s">
        <v>111</v>
      </c>
      <c r="BE44" s="69" t="s">
        <v>111</v>
      </c>
      <c r="BF44" s="139"/>
      <c r="BG44" s="104" t="s">
        <v>95</v>
      </c>
      <c r="BH44" s="104" t="s">
        <v>95</v>
      </c>
      <c r="BI44" s="104" t="s">
        <v>95</v>
      </c>
      <c r="BJ44" s="104"/>
      <c r="BK44" s="104"/>
      <c r="BL44" s="104"/>
      <c r="BM44" s="104"/>
      <c r="BN44" s="104"/>
      <c r="BO44" s="104"/>
      <c r="BP44" s="104"/>
      <c r="BQ44" s="104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73"/>
      <c r="CQ44" s="69"/>
      <c r="CR44" s="73"/>
      <c r="CS44" s="69"/>
      <c r="CT44" s="69"/>
      <c r="CU44" s="69"/>
      <c r="CV44" s="69"/>
      <c r="CW44" s="69"/>
      <c r="CX44" s="105"/>
      <c r="CY44" s="139"/>
      <c r="CZ44" s="104" t="s">
        <v>95</v>
      </c>
      <c r="DA44" s="104" t="s">
        <v>95</v>
      </c>
      <c r="DB44" s="104" t="s">
        <v>95</v>
      </c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73"/>
      <c r="EH44" s="69"/>
      <c r="EI44" s="73"/>
      <c r="EJ44" s="69"/>
      <c r="EK44" s="73"/>
      <c r="EL44" s="69"/>
      <c r="EM44" s="69"/>
      <c r="EN44" s="102">
        <f t="shared" si="42"/>
        <v>0</v>
      </c>
      <c r="EO44" s="104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73"/>
      <c r="FW44" s="69"/>
      <c r="FX44" s="73"/>
      <c r="FY44" s="69"/>
      <c r="FZ44" s="73"/>
      <c r="GA44" s="69"/>
      <c r="GB44" s="69"/>
      <c r="GC44" s="69"/>
      <c r="GD44" s="69"/>
      <c r="GE44" s="69"/>
      <c r="GF44" s="105"/>
      <c r="GG44" s="102">
        <f t="shared" si="43"/>
        <v>0</v>
      </c>
      <c r="GH44" s="104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106"/>
      <c r="HP44" s="3"/>
      <c r="HQ44" s="3"/>
      <c r="HR44" s="3"/>
      <c r="HS44" s="3"/>
      <c r="HT44" s="3"/>
      <c r="HU44" s="3"/>
      <c r="HV44" s="3"/>
      <c r="HW44" s="3"/>
      <c r="HX44" s="3"/>
    </row>
    <row r="45" spans="1:232" s="2" customFormat="1" ht="12.75">
      <c r="A45" s="76" t="s">
        <v>78</v>
      </c>
      <c r="B45" s="75" t="s">
        <v>131</v>
      </c>
      <c r="C45" s="23">
        <f t="shared" si="11"/>
        <v>9</v>
      </c>
      <c r="D45" s="17">
        <f t="shared" si="31"/>
        <v>3</v>
      </c>
      <c r="E45" s="69">
        <f t="shared" si="13"/>
        <v>0</v>
      </c>
      <c r="F45" s="17">
        <f t="shared" si="32"/>
        <v>3</v>
      </c>
      <c r="G45" s="17">
        <f t="shared" si="33"/>
        <v>6</v>
      </c>
      <c r="H45" s="69">
        <f t="shared" si="16"/>
        <v>0</v>
      </c>
      <c r="I45" s="70">
        <f t="shared" si="17"/>
        <v>307</v>
      </c>
      <c r="J45" s="71">
        <f t="shared" si="18"/>
        <v>34.111111111111114</v>
      </c>
      <c r="K45" s="71">
        <f>ABS(I45*100/I1)</f>
        <v>10.032679738562091</v>
      </c>
      <c r="L45" s="70">
        <v>16</v>
      </c>
      <c r="M45" s="70">
        <f t="shared" si="34"/>
        <v>9</v>
      </c>
      <c r="N45" s="70">
        <f>SUM(O45:Q45)</f>
        <v>7</v>
      </c>
      <c r="O45" s="70">
        <f t="shared" si="35"/>
        <v>6</v>
      </c>
      <c r="P45" s="70">
        <f t="shared" si="36"/>
        <v>1</v>
      </c>
      <c r="Q45" s="70">
        <f t="shared" si="37"/>
        <v>0</v>
      </c>
      <c r="R45" s="72">
        <f t="shared" si="38"/>
        <v>1</v>
      </c>
      <c r="S45" s="69">
        <f t="shared" si="39"/>
        <v>0</v>
      </c>
      <c r="T45" s="69">
        <f t="shared" si="40"/>
        <v>0</v>
      </c>
      <c r="U45" s="69">
        <f t="shared" si="26"/>
        <v>0</v>
      </c>
      <c r="V45" s="73">
        <f t="shared" si="41"/>
        <v>1</v>
      </c>
      <c r="W45" s="139"/>
      <c r="X45" s="104" t="s">
        <v>91</v>
      </c>
      <c r="Y45" s="104" t="s">
        <v>93</v>
      </c>
      <c r="Z45" s="104" t="s">
        <v>91</v>
      </c>
      <c r="AA45" s="104" t="s">
        <v>92</v>
      </c>
      <c r="AB45" s="104" t="s">
        <v>90</v>
      </c>
      <c r="AC45" s="104" t="s">
        <v>90</v>
      </c>
      <c r="AD45" s="104" t="s">
        <v>91</v>
      </c>
      <c r="AE45" s="104" t="s">
        <v>92</v>
      </c>
      <c r="AF45" s="104" t="s">
        <v>91</v>
      </c>
      <c r="AG45" s="104" t="s">
        <v>92</v>
      </c>
      <c r="AH45" s="104" t="s">
        <v>91</v>
      </c>
      <c r="AI45" s="69" t="s">
        <v>90</v>
      </c>
      <c r="AJ45" s="69" t="s">
        <v>92</v>
      </c>
      <c r="AK45" s="69" t="s">
        <v>111</v>
      </c>
      <c r="AL45" s="69" t="s">
        <v>91</v>
      </c>
      <c r="AM45" s="69" t="s">
        <v>92</v>
      </c>
      <c r="AN45" s="69" t="s">
        <v>92</v>
      </c>
      <c r="AO45" s="69" t="s">
        <v>111</v>
      </c>
      <c r="AP45" s="69" t="s">
        <v>111</v>
      </c>
      <c r="AQ45" s="69" t="s">
        <v>111</v>
      </c>
      <c r="AR45" s="69" t="s">
        <v>111</v>
      </c>
      <c r="AS45" s="69" t="s">
        <v>111</v>
      </c>
      <c r="AT45" s="69" t="s">
        <v>111</v>
      </c>
      <c r="AU45" s="69" t="s">
        <v>111</v>
      </c>
      <c r="AV45" s="69" t="s">
        <v>111</v>
      </c>
      <c r="AW45" s="69" t="s">
        <v>111</v>
      </c>
      <c r="AX45" s="69" t="s">
        <v>111</v>
      </c>
      <c r="AY45" s="69" t="s">
        <v>111</v>
      </c>
      <c r="AZ45" s="69" t="s">
        <v>111</v>
      </c>
      <c r="BA45" s="69" t="s">
        <v>111</v>
      </c>
      <c r="BB45" s="69" t="s">
        <v>111</v>
      </c>
      <c r="BC45" s="69" t="s">
        <v>111</v>
      </c>
      <c r="BD45" s="69" t="s">
        <v>111</v>
      </c>
      <c r="BE45" s="69" t="s">
        <v>111</v>
      </c>
      <c r="BF45" s="139"/>
      <c r="BG45" s="104">
        <v>20</v>
      </c>
      <c r="BH45" s="104" t="s">
        <v>95</v>
      </c>
      <c r="BI45" s="104">
        <v>18</v>
      </c>
      <c r="BJ45" s="104"/>
      <c r="BK45" s="104">
        <v>52</v>
      </c>
      <c r="BL45" s="104">
        <v>72</v>
      </c>
      <c r="BM45" s="104">
        <v>45</v>
      </c>
      <c r="BN45" s="104"/>
      <c r="BO45" s="104">
        <v>6</v>
      </c>
      <c r="BP45" s="104"/>
      <c r="BQ45" s="104">
        <v>30</v>
      </c>
      <c r="BR45" s="69">
        <v>45</v>
      </c>
      <c r="BS45" s="69"/>
      <c r="BT45" s="69"/>
      <c r="BU45" s="69">
        <v>19</v>
      </c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73"/>
      <c r="CQ45" s="69"/>
      <c r="CR45" s="73"/>
      <c r="CS45" s="69"/>
      <c r="CT45" s="69"/>
      <c r="CU45" s="69"/>
      <c r="CV45" s="69"/>
      <c r="CW45" s="69"/>
      <c r="CX45" s="105"/>
      <c r="CY45" s="139"/>
      <c r="CZ45" s="104" t="s">
        <v>96</v>
      </c>
      <c r="DA45" s="104" t="s">
        <v>95</v>
      </c>
      <c r="DB45" s="104" t="s">
        <v>96</v>
      </c>
      <c r="DC45" s="69"/>
      <c r="DD45" s="69" t="s">
        <v>97</v>
      </c>
      <c r="DE45" s="69" t="s">
        <v>97</v>
      </c>
      <c r="DF45" s="69" t="s">
        <v>96</v>
      </c>
      <c r="DG45" s="69"/>
      <c r="DH45" s="69" t="s">
        <v>96</v>
      </c>
      <c r="DI45" s="69"/>
      <c r="DJ45" s="69" t="s">
        <v>96</v>
      </c>
      <c r="DK45" s="69" t="s">
        <v>97</v>
      </c>
      <c r="DL45" s="69"/>
      <c r="DM45" s="69"/>
      <c r="DN45" s="69" t="s">
        <v>96</v>
      </c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73"/>
      <c r="EH45" s="69"/>
      <c r="EI45" s="73"/>
      <c r="EJ45" s="69"/>
      <c r="EK45" s="73"/>
      <c r="EL45" s="69"/>
      <c r="EM45" s="69"/>
      <c r="EN45" s="102">
        <f t="shared" si="42"/>
        <v>1</v>
      </c>
      <c r="EO45" s="104"/>
      <c r="EP45" s="69"/>
      <c r="EQ45" s="69"/>
      <c r="ER45" s="69"/>
      <c r="ES45" s="69"/>
      <c r="ET45" s="128">
        <v>1</v>
      </c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73"/>
      <c r="FW45" s="69"/>
      <c r="FX45" s="73"/>
      <c r="FY45" s="69"/>
      <c r="FZ45" s="73"/>
      <c r="GA45" s="69"/>
      <c r="GB45" s="69"/>
      <c r="GC45" s="69"/>
      <c r="GD45" s="69"/>
      <c r="GE45" s="69"/>
      <c r="GF45" s="105"/>
      <c r="GG45" s="102">
        <f t="shared" si="43"/>
        <v>1</v>
      </c>
      <c r="GH45" s="104"/>
      <c r="GI45" s="69"/>
      <c r="GJ45" s="69"/>
      <c r="GK45" s="69"/>
      <c r="GL45" s="69">
        <v>1</v>
      </c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106"/>
      <c r="HP45" s="3"/>
      <c r="HQ45" s="3"/>
      <c r="HR45" s="3"/>
      <c r="HS45" s="3"/>
      <c r="HT45" s="3"/>
      <c r="HU45" s="3"/>
      <c r="HV45" s="3"/>
      <c r="HW45" s="3"/>
      <c r="HX45" s="3"/>
    </row>
    <row r="46" spans="1:232" s="2" customFormat="1" ht="12.75">
      <c r="A46" s="76" t="s">
        <v>79</v>
      </c>
      <c r="B46" s="75" t="s">
        <v>131</v>
      </c>
      <c r="C46" s="23">
        <f t="shared" si="11"/>
        <v>6</v>
      </c>
      <c r="D46" s="17">
        <f t="shared" si="31"/>
        <v>5</v>
      </c>
      <c r="E46" s="69">
        <f t="shared" si="13"/>
        <v>2</v>
      </c>
      <c r="F46" s="17">
        <f t="shared" si="32"/>
        <v>3</v>
      </c>
      <c r="G46" s="17">
        <f t="shared" si="33"/>
        <v>1</v>
      </c>
      <c r="H46" s="69">
        <f t="shared" si="16"/>
        <v>0</v>
      </c>
      <c r="I46" s="70">
        <f t="shared" si="17"/>
        <v>385</v>
      </c>
      <c r="J46" s="71">
        <f t="shared" si="18"/>
        <v>64.16666666666667</v>
      </c>
      <c r="K46" s="71">
        <f>ABS(I46*100/I1)</f>
        <v>12.581699346405228</v>
      </c>
      <c r="L46" s="70">
        <v>9</v>
      </c>
      <c r="M46" s="70">
        <f t="shared" si="34"/>
        <v>8</v>
      </c>
      <c r="N46" s="70">
        <f>SUM(O46:Q46)</f>
        <v>1</v>
      </c>
      <c r="O46" s="70">
        <f t="shared" si="35"/>
        <v>1</v>
      </c>
      <c r="P46" s="70">
        <f t="shared" si="36"/>
        <v>0</v>
      </c>
      <c r="Q46" s="70">
        <f t="shared" si="37"/>
        <v>0</v>
      </c>
      <c r="R46" s="72">
        <f t="shared" si="38"/>
        <v>2</v>
      </c>
      <c r="S46" s="69">
        <f t="shared" si="39"/>
        <v>0</v>
      </c>
      <c r="T46" s="69">
        <f t="shared" si="40"/>
        <v>0</v>
      </c>
      <c r="U46" s="69">
        <f t="shared" si="26"/>
        <v>0</v>
      </c>
      <c r="V46" s="73">
        <f t="shared" si="41"/>
        <v>1</v>
      </c>
      <c r="W46" s="139"/>
      <c r="X46" s="104" t="s">
        <v>90</v>
      </c>
      <c r="Y46" s="104" t="s">
        <v>90</v>
      </c>
      <c r="Z46" s="104" t="s">
        <v>90</v>
      </c>
      <c r="AA46" s="104" t="s">
        <v>90</v>
      </c>
      <c r="AB46" s="104" t="s">
        <v>92</v>
      </c>
      <c r="AC46" s="104" t="s">
        <v>91</v>
      </c>
      <c r="AD46" s="104" t="s">
        <v>91</v>
      </c>
      <c r="AE46" s="104" t="s">
        <v>90</v>
      </c>
      <c r="AF46" s="104" t="s">
        <v>91</v>
      </c>
      <c r="AG46" s="104" t="s">
        <v>111</v>
      </c>
      <c r="AH46" s="104" t="s">
        <v>111</v>
      </c>
      <c r="AI46" s="69" t="s">
        <v>111</v>
      </c>
      <c r="AJ46" s="69" t="s">
        <v>111</v>
      </c>
      <c r="AK46" s="69" t="s">
        <v>111</v>
      </c>
      <c r="AL46" s="69" t="s">
        <v>111</v>
      </c>
      <c r="AM46" s="69" t="s">
        <v>111</v>
      </c>
      <c r="AN46" s="69" t="s">
        <v>111</v>
      </c>
      <c r="AO46" s="69" t="s">
        <v>111</v>
      </c>
      <c r="AP46" s="69" t="s">
        <v>111</v>
      </c>
      <c r="AQ46" s="69" t="s">
        <v>111</v>
      </c>
      <c r="AR46" s="69" t="s">
        <v>111</v>
      </c>
      <c r="AS46" s="69" t="s">
        <v>111</v>
      </c>
      <c r="AT46" s="69" t="s">
        <v>111</v>
      </c>
      <c r="AU46" s="69" t="s">
        <v>111</v>
      </c>
      <c r="AV46" s="69" t="s">
        <v>111</v>
      </c>
      <c r="AW46" s="69" t="s">
        <v>111</v>
      </c>
      <c r="AX46" s="69" t="s">
        <v>111</v>
      </c>
      <c r="AY46" s="69" t="s">
        <v>111</v>
      </c>
      <c r="AZ46" s="69" t="s">
        <v>111</v>
      </c>
      <c r="BA46" s="69" t="s">
        <v>111</v>
      </c>
      <c r="BB46" s="69" t="s">
        <v>111</v>
      </c>
      <c r="BC46" s="69" t="s">
        <v>111</v>
      </c>
      <c r="BD46" s="69" t="s">
        <v>111</v>
      </c>
      <c r="BE46" s="69" t="s">
        <v>111</v>
      </c>
      <c r="BF46" s="139"/>
      <c r="BG46" s="104">
        <v>70</v>
      </c>
      <c r="BH46" s="104">
        <v>90</v>
      </c>
      <c r="BI46" s="104">
        <v>72</v>
      </c>
      <c r="BJ46" s="104">
        <v>45</v>
      </c>
      <c r="BK46" s="104"/>
      <c r="BL46" s="104">
        <v>18</v>
      </c>
      <c r="BM46" s="104"/>
      <c r="BN46" s="104">
        <v>90</v>
      </c>
      <c r="BO46" s="104"/>
      <c r="BP46" s="104"/>
      <c r="BQ46" s="104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73"/>
      <c r="CQ46" s="69"/>
      <c r="CR46" s="73"/>
      <c r="CS46" s="69"/>
      <c r="CT46" s="69"/>
      <c r="CU46" s="69"/>
      <c r="CV46" s="69"/>
      <c r="CW46" s="69"/>
      <c r="CX46" s="105"/>
      <c r="CY46" s="139"/>
      <c r="CZ46" s="104" t="s">
        <v>97</v>
      </c>
      <c r="DA46" s="104" t="s">
        <v>95</v>
      </c>
      <c r="DB46" s="104" t="s">
        <v>97</v>
      </c>
      <c r="DC46" s="69" t="s">
        <v>97</v>
      </c>
      <c r="DD46" s="69"/>
      <c r="DE46" s="69" t="s">
        <v>96</v>
      </c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73"/>
      <c r="EH46" s="69"/>
      <c r="EI46" s="73"/>
      <c r="EJ46" s="69"/>
      <c r="EK46" s="73"/>
      <c r="EL46" s="69"/>
      <c r="EM46" s="69"/>
      <c r="EN46" s="102">
        <f t="shared" si="42"/>
        <v>2</v>
      </c>
      <c r="EO46" s="104"/>
      <c r="EP46" s="69"/>
      <c r="EQ46" s="69"/>
      <c r="ER46" s="69"/>
      <c r="ES46" s="69"/>
      <c r="ET46" s="128">
        <v>1</v>
      </c>
      <c r="EU46" s="69"/>
      <c r="EV46" s="128">
        <v>1</v>
      </c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73"/>
      <c r="FW46" s="69"/>
      <c r="FX46" s="73"/>
      <c r="FY46" s="69"/>
      <c r="FZ46" s="73"/>
      <c r="GA46" s="69"/>
      <c r="GB46" s="69"/>
      <c r="GC46" s="69"/>
      <c r="GD46" s="69"/>
      <c r="GE46" s="69"/>
      <c r="GF46" s="105"/>
      <c r="GG46" s="102">
        <f t="shared" si="43"/>
        <v>1</v>
      </c>
      <c r="GH46" s="104"/>
      <c r="GI46" s="69">
        <v>1</v>
      </c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106"/>
      <c r="HP46" s="3"/>
      <c r="HQ46" s="3"/>
      <c r="HR46" s="3"/>
      <c r="HS46" s="3"/>
      <c r="HT46" s="3"/>
      <c r="HU46" s="3"/>
      <c r="HV46" s="3"/>
      <c r="HW46" s="3"/>
      <c r="HX46" s="3"/>
    </row>
    <row r="47" spans="1:232" s="2" customFormat="1" ht="12.75">
      <c r="A47" s="76" t="s">
        <v>80</v>
      </c>
      <c r="B47" s="75" t="s">
        <v>133</v>
      </c>
      <c r="C47" s="23">
        <f t="shared" si="11"/>
        <v>21</v>
      </c>
      <c r="D47" s="17">
        <f t="shared" si="31"/>
        <v>18</v>
      </c>
      <c r="E47" s="69">
        <f t="shared" si="13"/>
        <v>6</v>
      </c>
      <c r="F47" s="17">
        <f t="shared" si="32"/>
        <v>12</v>
      </c>
      <c r="G47" s="17">
        <f t="shared" si="33"/>
        <v>3</v>
      </c>
      <c r="H47" s="69">
        <f t="shared" si="16"/>
        <v>1</v>
      </c>
      <c r="I47" s="70">
        <f t="shared" si="17"/>
        <v>1465</v>
      </c>
      <c r="J47" s="71">
        <f t="shared" si="18"/>
        <v>69.76190476190476</v>
      </c>
      <c r="K47" s="71">
        <f>ABS(I47*100/I1)</f>
        <v>47.87581699346405</v>
      </c>
      <c r="L47" s="70">
        <f>K1</f>
        <v>34</v>
      </c>
      <c r="M47" s="70">
        <f t="shared" si="34"/>
        <v>22</v>
      </c>
      <c r="N47" s="70">
        <f>SUM(O47:Q47)</f>
        <v>12</v>
      </c>
      <c r="O47" s="70">
        <f t="shared" si="35"/>
        <v>0</v>
      </c>
      <c r="P47" s="70">
        <f t="shared" si="36"/>
        <v>11</v>
      </c>
      <c r="Q47" s="70">
        <f t="shared" si="37"/>
        <v>1</v>
      </c>
      <c r="R47" s="72">
        <f t="shared" si="38"/>
        <v>6</v>
      </c>
      <c r="S47" s="69">
        <f t="shared" si="39"/>
        <v>0</v>
      </c>
      <c r="T47" s="69">
        <f t="shared" si="40"/>
        <v>0</v>
      </c>
      <c r="U47" s="69">
        <f t="shared" si="26"/>
        <v>0</v>
      </c>
      <c r="V47" s="73">
        <f t="shared" si="41"/>
        <v>7</v>
      </c>
      <c r="W47" s="139"/>
      <c r="X47" s="104" t="s">
        <v>90</v>
      </c>
      <c r="Y47" s="104" t="s">
        <v>90</v>
      </c>
      <c r="Z47" s="104" t="s">
        <v>90</v>
      </c>
      <c r="AA47" s="104" t="s">
        <v>90</v>
      </c>
      <c r="AB47" s="104" t="s">
        <v>90</v>
      </c>
      <c r="AC47" s="104" t="s">
        <v>90</v>
      </c>
      <c r="AD47" s="104" t="s">
        <v>90</v>
      </c>
      <c r="AE47" s="104" t="s">
        <v>90</v>
      </c>
      <c r="AF47" s="104" t="s">
        <v>90</v>
      </c>
      <c r="AG47" s="104" t="s">
        <v>90</v>
      </c>
      <c r="AH47" s="104" t="s">
        <v>90</v>
      </c>
      <c r="AI47" s="165" t="s">
        <v>94</v>
      </c>
      <c r="AJ47" s="104" t="s">
        <v>91</v>
      </c>
      <c r="AK47" s="104" t="s">
        <v>90</v>
      </c>
      <c r="AL47" s="104" t="s">
        <v>90</v>
      </c>
      <c r="AM47" s="104" t="s">
        <v>90</v>
      </c>
      <c r="AN47" s="104" t="s">
        <v>90</v>
      </c>
      <c r="AO47" s="69" t="s">
        <v>90</v>
      </c>
      <c r="AP47" s="69" t="s">
        <v>93</v>
      </c>
      <c r="AQ47" s="69" t="s">
        <v>93</v>
      </c>
      <c r="AR47" s="69" t="s">
        <v>91</v>
      </c>
      <c r="AS47" s="69" t="s">
        <v>91</v>
      </c>
      <c r="AT47" s="69" t="s">
        <v>90</v>
      </c>
      <c r="AU47" s="69" t="s">
        <v>90</v>
      </c>
      <c r="AV47" s="69" t="s">
        <v>93</v>
      </c>
      <c r="AW47" s="69" t="s">
        <v>93</v>
      </c>
      <c r="AX47" s="69" t="s">
        <v>93</v>
      </c>
      <c r="AY47" s="69" t="s">
        <v>93</v>
      </c>
      <c r="AZ47" s="69" t="s">
        <v>93</v>
      </c>
      <c r="BA47" s="69" t="s">
        <v>93</v>
      </c>
      <c r="BB47" s="69" t="s">
        <v>93</v>
      </c>
      <c r="BC47" s="69" t="s">
        <v>93</v>
      </c>
      <c r="BD47" s="69" t="s">
        <v>93</v>
      </c>
      <c r="BE47" s="73" t="s">
        <v>91</v>
      </c>
      <c r="BF47" s="139"/>
      <c r="BG47" s="104">
        <v>90</v>
      </c>
      <c r="BH47" s="104">
        <v>90</v>
      </c>
      <c r="BI47" s="104">
        <v>90</v>
      </c>
      <c r="BJ47" s="104">
        <v>90</v>
      </c>
      <c r="BK47" s="104">
        <v>89</v>
      </c>
      <c r="BL47" s="104">
        <v>82</v>
      </c>
      <c r="BM47" s="104">
        <v>83</v>
      </c>
      <c r="BN47" s="104">
        <v>45</v>
      </c>
      <c r="BO47" s="104">
        <v>84</v>
      </c>
      <c r="BP47" s="104">
        <v>45</v>
      </c>
      <c r="BQ47" s="104">
        <v>60</v>
      </c>
      <c r="BR47" s="165" t="s">
        <v>94</v>
      </c>
      <c r="BS47" s="104">
        <v>35</v>
      </c>
      <c r="BT47" s="104">
        <v>66</v>
      </c>
      <c r="BU47" s="104">
        <v>81</v>
      </c>
      <c r="BV47" s="104">
        <v>86</v>
      </c>
      <c r="BW47" s="104">
        <v>63</v>
      </c>
      <c r="BX47" s="69">
        <v>51</v>
      </c>
      <c r="BY47" s="69"/>
      <c r="BZ47" s="69"/>
      <c r="CA47" s="69"/>
      <c r="CB47" s="69">
        <v>45</v>
      </c>
      <c r="CC47" s="69">
        <v>90</v>
      </c>
      <c r="CD47" s="69">
        <v>90</v>
      </c>
      <c r="CE47" s="69"/>
      <c r="CF47" s="69"/>
      <c r="CG47" s="69"/>
      <c r="CH47" s="69"/>
      <c r="CI47" s="69"/>
      <c r="CJ47" s="69"/>
      <c r="CK47" s="69"/>
      <c r="CL47" s="69"/>
      <c r="CM47" s="69"/>
      <c r="CN47" s="73">
        <v>10</v>
      </c>
      <c r="CO47" s="69"/>
      <c r="CP47" s="73"/>
      <c r="CQ47" s="69"/>
      <c r="CR47" s="73"/>
      <c r="CS47" s="69"/>
      <c r="CT47" s="69"/>
      <c r="CU47" s="69"/>
      <c r="CV47" s="69"/>
      <c r="CW47" s="69"/>
      <c r="CX47" s="105"/>
      <c r="CY47" s="139"/>
      <c r="CZ47" s="104" t="s">
        <v>95</v>
      </c>
      <c r="DA47" s="104" t="s">
        <v>95</v>
      </c>
      <c r="DB47" s="104" t="s">
        <v>95</v>
      </c>
      <c r="DC47" s="69"/>
      <c r="DD47" s="69" t="s">
        <v>97</v>
      </c>
      <c r="DE47" s="69" t="s">
        <v>97</v>
      </c>
      <c r="DF47" s="69" t="s">
        <v>97</v>
      </c>
      <c r="DG47" s="69" t="s">
        <v>97</v>
      </c>
      <c r="DH47" s="69" t="s">
        <v>97</v>
      </c>
      <c r="DI47" s="69" t="s">
        <v>97</v>
      </c>
      <c r="DJ47" s="69" t="s">
        <v>97</v>
      </c>
      <c r="DK47" s="69"/>
      <c r="DL47" s="69" t="s">
        <v>96</v>
      </c>
      <c r="DM47" s="69" t="s">
        <v>97</v>
      </c>
      <c r="DN47" s="69" t="s">
        <v>97</v>
      </c>
      <c r="DO47" s="69" t="s">
        <v>97</v>
      </c>
      <c r="DP47" s="69" t="s">
        <v>97</v>
      </c>
      <c r="DQ47" s="69" t="s">
        <v>97</v>
      </c>
      <c r="DR47" s="69"/>
      <c r="DS47" s="69"/>
      <c r="DT47" s="69"/>
      <c r="DU47" s="69" t="s">
        <v>96</v>
      </c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73" t="s">
        <v>96</v>
      </c>
      <c r="EH47" s="69"/>
      <c r="EI47" s="73"/>
      <c r="EJ47" s="69"/>
      <c r="EK47" s="73"/>
      <c r="EL47" s="69"/>
      <c r="EM47" s="69"/>
      <c r="EN47" s="102">
        <f t="shared" si="42"/>
        <v>6</v>
      </c>
      <c r="EO47" s="104"/>
      <c r="EP47" s="69"/>
      <c r="EQ47" s="69"/>
      <c r="ER47" s="170">
        <v>1</v>
      </c>
      <c r="ES47" s="170">
        <v>1</v>
      </c>
      <c r="ET47" s="170">
        <v>1</v>
      </c>
      <c r="EU47" s="69"/>
      <c r="EV47" s="69"/>
      <c r="EW47" s="69"/>
      <c r="EX47" s="69"/>
      <c r="EY47" s="166">
        <v>1</v>
      </c>
      <c r="EZ47" s="165" t="s">
        <v>94</v>
      </c>
      <c r="FA47" s="128">
        <v>1</v>
      </c>
      <c r="FB47" s="69"/>
      <c r="FC47" s="69"/>
      <c r="FD47" s="69"/>
      <c r="FE47" s="128">
        <v>1</v>
      </c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73"/>
      <c r="FW47" s="69"/>
      <c r="FX47" s="73"/>
      <c r="FY47" s="69"/>
      <c r="FZ47" s="73"/>
      <c r="GA47" s="69"/>
      <c r="GB47" s="69"/>
      <c r="GC47" s="69"/>
      <c r="GD47" s="69"/>
      <c r="GE47" s="69"/>
      <c r="GF47" s="105"/>
      <c r="GG47" s="102">
        <f t="shared" si="43"/>
        <v>7</v>
      </c>
      <c r="GH47" s="104">
        <v>1</v>
      </c>
      <c r="GI47" s="69">
        <v>1</v>
      </c>
      <c r="GJ47" s="69"/>
      <c r="GK47" s="69"/>
      <c r="GL47" s="69"/>
      <c r="GM47" s="69"/>
      <c r="GN47" s="69"/>
      <c r="GO47" s="69"/>
      <c r="GP47" s="69">
        <v>1</v>
      </c>
      <c r="GQ47" s="69"/>
      <c r="GR47" s="69"/>
      <c r="GS47" s="69"/>
      <c r="GT47" s="69">
        <v>1</v>
      </c>
      <c r="GU47" s="69">
        <v>1</v>
      </c>
      <c r="GV47" s="69">
        <v>1</v>
      </c>
      <c r="GW47" s="69"/>
      <c r="GX47" s="69"/>
      <c r="GY47" s="69"/>
      <c r="GZ47" s="69"/>
      <c r="HA47" s="69"/>
      <c r="HB47" s="69"/>
      <c r="HC47" s="69">
        <v>1</v>
      </c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106"/>
      <c r="HP47" s="3"/>
      <c r="HQ47" s="3"/>
      <c r="HR47" s="3"/>
      <c r="HS47" s="3"/>
      <c r="HT47" s="3"/>
      <c r="HU47" s="3"/>
      <c r="HV47" s="3"/>
      <c r="HW47" s="3"/>
      <c r="HX47" s="3"/>
    </row>
    <row r="48" spans="1:223" ht="12.75">
      <c r="A48" s="76" t="s">
        <v>81</v>
      </c>
      <c r="B48" s="75" t="s">
        <v>134</v>
      </c>
      <c r="C48" s="23">
        <f aca="true" t="shared" si="44" ref="C48:C60">COUNT(BG48:CX48)</f>
        <v>30</v>
      </c>
      <c r="D48" s="17">
        <f t="shared" si="31"/>
        <v>18</v>
      </c>
      <c r="E48" s="69">
        <f aca="true" t="shared" si="45" ref="E48:E60">COUNTIF(BG48:CX48,90)</f>
        <v>8</v>
      </c>
      <c r="F48" s="17">
        <f t="shared" si="32"/>
        <v>10</v>
      </c>
      <c r="G48" s="17">
        <f t="shared" si="33"/>
        <v>12</v>
      </c>
      <c r="H48" s="69">
        <f aca="true" t="shared" si="46" ref="H48:H60">COUNTIF(BG48:CX48,"S")</f>
        <v>1</v>
      </c>
      <c r="I48" s="70">
        <f aca="true" t="shared" si="47" ref="I48:I60">SUM(BG48:CX48)</f>
        <v>1763</v>
      </c>
      <c r="J48" s="71">
        <f aca="true" t="shared" si="48" ref="J48:J60">ABS(I48/C48)</f>
        <v>58.766666666666666</v>
      </c>
      <c r="K48" s="71">
        <f>ABS(I48*100/I1)</f>
        <v>57.61437908496732</v>
      </c>
      <c r="L48" s="70">
        <f>K1</f>
        <v>34</v>
      </c>
      <c r="M48" s="70">
        <f t="shared" si="34"/>
        <v>30</v>
      </c>
      <c r="N48" s="70">
        <f aca="true" t="shared" si="49" ref="N48:N60">SUM(O48:Q48)</f>
        <v>4</v>
      </c>
      <c r="O48" s="70">
        <f t="shared" si="35"/>
        <v>1</v>
      </c>
      <c r="P48" s="70">
        <f t="shared" si="36"/>
        <v>2</v>
      </c>
      <c r="Q48" s="70">
        <f t="shared" si="37"/>
        <v>1</v>
      </c>
      <c r="R48" s="72">
        <f t="shared" si="38"/>
        <v>8</v>
      </c>
      <c r="S48" s="69">
        <f t="shared" si="39"/>
        <v>0</v>
      </c>
      <c r="T48" s="69">
        <f t="shared" si="40"/>
        <v>0</v>
      </c>
      <c r="U48" s="69">
        <f aca="true" t="shared" si="50" ref="U48:U60">SUM(S48:T48)</f>
        <v>0</v>
      </c>
      <c r="V48" s="73">
        <f t="shared" si="41"/>
        <v>5</v>
      </c>
      <c r="W48" s="139"/>
      <c r="X48" s="104" t="s">
        <v>90</v>
      </c>
      <c r="Y48" s="104" t="s">
        <v>90</v>
      </c>
      <c r="Z48" s="104" t="s">
        <v>90</v>
      </c>
      <c r="AA48" s="104" t="s">
        <v>90</v>
      </c>
      <c r="AB48" s="104" t="s">
        <v>91</v>
      </c>
      <c r="AC48" s="104" t="s">
        <v>91</v>
      </c>
      <c r="AD48" s="104" t="s">
        <v>90</v>
      </c>
      <c r="AE48" s="104" t="s">
        <v>91</v>
      </c>
      <c r="AF48" s="104" t="s">
        <v>90</v>
      </c>
      <c r="AG48" s="104" t="s">
        <v>91</v>
      </c>
      <c r="AH48" s="104" t="s">
        <v>90</v>
      </c>
      <c r="AI48" s="69" t="s">
        <v>91</v>
      </c>
      <c r="AJ48" s="69" t="s">
        <v>90</v>
      </c>
      <c r="AK48" s="69" t="s">
        <v>91</v>
      </c>
      <c r="AL48" s="69" t="s">
        <v>93</v>
      </c>
      <c r="AM48" s="69" t="s">
        <v>93</v>
      </c>
      <c r="AN48" s="69" t="s">
        <v>91</v>
      </c>
      <c r="AO48" s="69" t="s">
        <v>91</v>
      </c>
      <c r="AP48" s="69" t="s">
        <v>90</v>
      </c>
      <c r="AQ48" s="69" t="s">
        <v>90</v>
      </c>
      <c r="AR48" s="69" t="s">
        <v>91</v>
      </c>
      <c r="AS48" s="69" t="s">
        <v>91</v>
      </c>
      <c r="AT48" s="69" t="s">
        <v>90</v>
      </c>
      <c r="AU48" s="69" t="s">
        <v>92</v>
      </c>
      <c r="AV48" s="69" t="s">
        <v>90</v>
      </c>
      <c r="AW48" s="69" t="s">
        <v>90</v>
      </c>
      <c r="AX48" s="69" t="s">
        <v>90</v>
      </c>
      <c r="AY48" s="69" t="s">
        <v>90</v>
      </c>
      <c r="AZ48" s="69" t="s">
        <v>90</v>
      </c>
      <c r="BA48" s="69" t="s">
        <v>91</v>
      </c>
      <c r="BB48" s="69" t="s">
        <v>90</v>
      </c>
      <c r="BC48" s="165" t="s">
        <v>94</v>
      </c>
      <c r="BD48" s="69" t="s">
        <v>91</v>
      </c>
      <c r="BE48" s="73" t="s">
        <v>90</v>
      </c>
      <c r="BF48" s="139"/>
      <c r="BG48" s="104">
        <v>86</v>
      </c>
      <c r="BH48" s="104">
        <v>81</v>
      </c>
      <c r="BI48" s="104">
        <v>90</v>
      </c>
      <c r="BJ48" s="104">
        <v>90</v>
      </c>
      <c r="BK48" s="104">
        <v>38</v>
      </c>
      <c r="BL48" s="104">
        <v>24</v>
      </c>
      <c r="BM48" s="104">
        <v>90</v>
      </c>
      <c r="BN48" s="104">
        <v>45</v>
      </c>
      <c r="BO48" s="104">
        <v>90</v>
      </c>
      <c r="BP48" s="104">
        <v>45</v>
      </c>
      <c r="BQ48" s="104">
        <v>90</v>
      </c>
      <c r="BR48" s="69">
        <v>45</v>
      </c>
      <c r="BS48" s="69">
        <v>90</v>
      </c>
      <c r="BT48" s="69">
        <v>9</v>
      </c>
      <c r="BU48" s="69"/>
      <c r="BV48" s="69"/>
      <c r="BW48" s="69">
        <v>27</v>
      </c>
      <c r="BX48" s="69">
        <v>25</v>
      </c>
      <c r="BY48" s="69">
        <v>55</v>
      </c>
      <c r="BZ48" s="69">
        <v>45</v>
      </c>
      <c r="CA48" s="69">
        <v>13</v>
      </c>
      <c r="CB48" s="69">
        <v>45</v>
      </c>
      <c r="CC48" s="69">
        <v>67</v>
      </c>
      <c r="CD48" s="69"/>
      <c r="CE48" s="69">
        <v>90</v>
      </c>
      <c r="CF48" s="69">
        <v>90</v>
      </c>
      <c r="CG48" s="69">
        <v>71</v>
      </c>
      <c r="CH48" s="69">
        <v>77</v>
      </c>
      <c r="CI48" s="69">
        <v>57</v>
      </c>
      <c r="CJ48" s="69">
        <v>15</v>
      </c>
      <c r="CK48" s="69">
        <v>60</v>
      </c>
      <c r="CL48" s="165" t="s">
        <v>94</v>
      </c>
      <c r="CM48" s="69">
        <v>33</v>
      </c>
      <c r="CN48" s="73">
        <v>80</v>
      </c>
      <c r="CO48" s="69"/>
      <c r="CP48" s="73"/>
      <c r="CQ48" s="69"/>
      <c r="CR48" s="69"/>
      <c r="CS48" s="69"/>
      <c r="CT48" s="69"/>
      <c r="CU48" s="69"/>
      <c r="CV48" s="69"/>
      <c r="CW48" s="69"/>
      <c r="CX48" s="105"/>
      <c r="CY48" s="150"/>
      <c r="CZ48" s="104" t="s">
        <v>97</v>
      </c>
      <c r="DA48" s="104" t="s">
        <v>97</v>
      </c>
      <c r="DB48" s="104" t="s">
        <v>95</v>
      </c>
      <c r="DC48" s="69"/>
      <c r="DD48" s="69" t="s">
        <v>96</v>
      </c>
      <c r="DE48" s="69" t="s">
        <v>96</v>
      </c>
      <c r="DF48" s="69"/>
      <c r="DG48" s="69" t="s">
        <v>96</v>
      </c>
      <c r="DH48" s="69"/>
      <c r="DI48" s="69" t="s">
        <v>96</v>
      </c>
      <c r="DJ48" s="69"/>
      <c r="DK48" s="69" t="s">
        <v>96</v>
      </c>
      <c r="DL48" s="69"/>
      <c r="DM48" s="69" t="s">
        <v>96</v>
      </c>
      <c r="DN48" s="69"/>
      <c r="DO48" s="69"/>
      <c r="DP48" s="69" t="s">
        <v>96</v>
      </c>
      <c r="DQ48" s="69" t="s">
        <v>96</v>
      </c>
      <c r="DR48" s="69" t="s">
        <v>97</v>
      </c>
      <c r="DS48" s="69" t="s">
        <v>97</v>
      </c>
      <c r="DT48" s="69" t="s">
        <v>96</v>
      </c>
      <c r="DU48" s="69" t="s">
        <v>96</v>
      </c>
      <c r="DV48" s="69" t="s">
        <v>97</v>
      </c>
      <c r="DW48" s="69"/>
      <c r="DX48" s="69"/>
      <c r="DY48" s="69"/>
      <c r="DZ48" s="69" t="s">
        <v>97</v>
      </c>
      <c r="EA48" s="69" t="s">
        <v>97</v>
      </c>
      <c r="EB48" s="69" t="s">
        <v>97</v>
      </c>
      <c r="EC48" s="69" t="s">
        <v>96</v>
      </c>
      <c r="ED48" s="69" t="s">
        <v>97</v>
      </c>
      <c r="EE48" s="69"/>
      <c r="EF48" s="69" t="s">
        <v>96</v>
      </c>
      <c r="EG48" s="73" t="s">
        <v>97</v>
      </c>
      <c r="EH48" s="69"/>
      <c r="EI48" s="73"/>
      <c r="EJ48" s="69"/>
      <c r="EK48" s="73"/>
      <c r="EL48" s="69"/>
      <c r="EM48" s="69"/>
      <c r="EN48" s="102">
        <f t="shared" si="42"/>
        <v>8</v>
      </c>
      <c r="EO48" s="104"/>
      <c r="EP48" s="69"/>
      <c r="EQ48" s="170">
        <v>1</v>
      </c>
      <c r="ER48" s="69"/>
      <c r="ES48" s="69"/>
      <c r="ET48" s="69"/>
      <c r="EU48" s="69"/>
      <c r="EV48" s="69"/>
      <c r="EW48" s="170">
        <v>1</v>
      </c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170">
        <v>1</v>
      </c>
      <c r="FK48" s="69"/>
      <c r="FL48" s="69"/>
      <c r="FM48" s="69"/>
      <c r="FN48" s="124"/>
      <c r="FO48" s="69"/>
      <c r="FP48" s="170">
        <v>1</v>
      </c>
      <c r="FQ48" s="69"/>
      <c r="FR48" s="170">
        <v>1</v>
      </c>
      <c r="FS48" s="168">
        <v>1</v>
      </c>
      <c r="FT48" s="165" t="s">
        <v>94</v>
      </c>
      <c r="FU48" s="128">
        <v>1</v>
      </c>
      <c r="FV48" s="128">
        <v>1</v>
      </c>
      <c r="FW48" s="69"/>
      <c r="FX48" s="69"/>
      <c r="FY48" s="69"/>
      <c r="FZ48" s="124"/>
      <c r="GA48" s="69"/>
      <c r="GB48" s="69"/>
      <c r="GC48" s="69"/>
      <c r="GD48" s="69"/>
      <c r="GE48" s="69"/>
      <c r="GF48" s="105"/>
      <c r="GG48" s="102">
        <f t="shared" si="43"/>
        <v>5</v>
      </c>
      <c r="GH48" s="104">
        <v>1</v>
      </c>
      <c r="GI48" s="69"/>
      <c r="GJ48" s="69">
        <v>1</v>
      </c>
      <c r="GK48" s="69"/>
      <c r="GL48" s="69"/>
      <c r="GM48" s="69"/>
      <c r="GN48" s="69">
        <v>1</v>
      </c>
      <c r="GO48" s="69"/>
      <c r="GP48" s="69"/>
      <c r="GQ48" s="69"/>
      <c r="GR48" s="69"/>
      <c r="GS48" s="69"/>
      <c r="GT48" s="69">
        <v>1</v>
      </c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>
        <v>1</v>
      </c>
      <c r="HG48" s="69"/>
      <c r="HH48" s="69"/>
      <c r="HI48" s="69"/>
      <c r="HJ48" s="69"/>
      <c r="HK48" s="69"/>
      <c r="HL48" s="69"/>
      <c r="HM48" s="69"/>
      <c r="HN48" s="69"/>
      <c r="HO48" s="106"/>
    </row>
    <row r="49" spans="1:223" ht="12.75">
      <c r="A49" s="76" t="s">
        <v>154</v>
      </c>
      <c r="B49" s="75" t="s">
        <v>131</v>
      </c>
      <c r="C49" s="23">
        <f>COUNT(BG49:CX49)</f>
        <v>1</v>
      </c>
      <c r="D49" s="17">
        <f t="shared" si="31"/>
        <v>0</v>
      </c>
      <c r="E49" s="69">
        <f>COUNTIF(BG49:CX49,90)</f>
        <v>0</v>
      </c>
      <c r="F49" s="17">
        <f t="shared" si="32"/>
        <v>0</v>
      </c>
      <c r="G49" s="17">
        <f t="shared" si="33"/>
        <v>1</v>
      </c>
      <c r="H49" s="69">
        <f>COUNTIF(BG49:CX49,"S")</f>
        <v>0</v>
      </c>
      <c r="I49" s="70">
        <f>SUM(BG49:CX49)</f>
        <v>15</v>
      </c>
      <c r="J49" s="71">
        <f>ABS(I49/C49)</f>
        <v>15</v>
      </c>
      <c r="K49" s="71">
        <f>ABS(I49*100/I1)</f>
        <v>0.49019607843137253</v>
      </c>
      <c r="L49" s="70">
        <v>1</v>
      </c>
      <c r="M49" s="70">
        <f t="shared" si="34"/>
        <v>1</v>
      </c>
      <c r="N49" s="70">
        <f>SUM(O49:Q49)</f>
        <v>0</v>
      </c>
      <c r="O49" s="70">
        <f t="shared" si="35"/>
        <v>0</v>
      </c>
      <c r="P49" s="70">
        <f t="shared" si="36"/>
        <v>0</v>
      </c>
      <c r="Q49" s="70">
        <f t="shared" si="37"/>
        <v>0</v>
      </c>
      <c r="R49" s="72">
        <f t="shared" si="38"/>
        <v>0</v>
      </c>
      <c r="S49" s="69">
        <f t="shared" si="39"/>
        <v>0</v>
      </c>
      <c r="T49" s="69">
        <f t="shared" si="40"/>
        <v>0</v>
      </c>
      <c r="U49" s="69">
        <f>SUM(S49:T49)</f>
        <v>0</v>
      </c>
      <c r="V49" s="73">
        <f t="shared" si="41"/>
        <v>0</v>
      </c>
      <c r="W49" s="139"/>
      <c r="X49" s="104" t="s">
        <v>117</v>
      </c>
      <c r="Y49" s="104" t="s">
        <v>117</v>
      </c>
      <c r="Z49" s="104" t="s">
        <v>117</v>
      </c>
      <c r="AA49" s="104" t="s">
        <v>117</v>
      </c>
      <c r="AB49" s="104" t="s">
        <v>117</v>
      </c>
      <c r="AC49" s="104" t="s">
        <v>117</v>
      </c>
      <c r="AD49" s="104" t="s">
        <v>117</v>
      </c>
      <c r="AE49" s="104" t="s">
        <v>117</v>
      </c>
      <c r="AF49" s="104" t="s">
        <v>117</v>
      </c>
      <c r="AG49" s="104" t="s">
        <v>117</v>
      </c>
      <c r="AH49" s="104" t="s">
        <v>117</v>
      </c>
      <c r="AI49" s="104" t="s">
        <v>117</v>
      </c>
      <c r="AJ49" s="104" t="s">
        <v>117</v>
      </c>
      <c r="AK49" s="104" t="s">
        <v>117</v>
      </c>
      <c r="AL49" s="104" t="s">
        <v>117</v>
      </c>
      <c r="AM49" s="104" t="s">
        <v>117</v>
      </c>
      <c r="AN49" s="104" t="s">
        <v>117</v>
      </c>
      <c r="AO49" s="104" t="s">
        <v>117</v>
      </c>
      <c r="AP49" s="104" t="s">
        <v>117</v>
      </c>
      <c r="AQ49" s="104" t="s">
        <v>117</v>
      </c>
      <c r="AR49" s="104" t="s">
        <v>117</v>
      </c>
      <c r="AS49" s="104" t="s">
        <v>117</v>
      </c>
      <c r="AT49" s="104" t="s">
        <v>117</v>
      </c>
      <c r="AU49" s="104" t="s">
        <v>117</v>
      </c>
      <c r="AV49" s="104" t="s">
        <v>117</v>
      </c>
      <c r="AW49" s="104" t="s">
        <v>117</v>
      </c>
      <c r="AX49" s="104" t="s">
        <v>117</v>
      </c>
      <c r="AY49" s="104" t="s">
        <v>117</v>
      </c>
      <c r="AZ49" s="104" t="s">
        <v>117</v>
      </c>
      <c r="BA49" s="104" t="s">
        <v>117</v>
      </c>
      <c r="BB49" s="104" t="s">
        <v>117</v>
      </c>
      <c r="BC49" s="104" t="s">
        <v>117</v>
      </c>
      <c r="BD49" s="104" t="s">
        <v>117</v>
      </c>
      <c r="BE49" s="73" t="s">
        <v>91</v>
      </c>
      <c r="BF49" s="139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104"/>
      <c r="CM49" s="104"/>
      <c r="CN49" s="73">
        <v>15</v>
      </c>
      <c r="CO49" s="69"/>
      <c r="CP49" s="73"/>
      <c r="CQ49" s="69"/>
      <c r="CR49" s="69"/>
      <c r="CS49" s="69"/>
      <c r="CT49" s="69"/>
      <c r="CU49" s="69"/>
      <c r="CV49" s="69"/>
      <c r="CW49" s="69"/>
      <c r="CX49" s="105"/>
      <c r="CY49" s="150"/>
      <c r="CZ49" s="104"/>
      <c r="DA49" s="104"/>
      <c r="DB49" s="104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73" t="s">
        <v>96</v>
      </c>
      <c r="EH49" s="69"/>
      <c r="EI49" s="73"/>
      <c r="EJ49" s="69"/>
      <c r="EK49" s="73"/>
      <c r="EL49" s="69"/>
      <c r="EM49" s="69"/>
      <c r="EN49" s="102">
        <f t="shared" si="42"/>
        <v>0</v>
      </c>
      <c r="EO49" s="104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73"/>
      <c r="FW49" s="69"/>
      <c r="FX49" s="73"/>
      <c r="FY49" s="69"/>
      <c r="FZ49" s="171"/>
      <c r="GA49" s="69"/>
      <c r="GB49" s="69"/>
      <c r="GC49" s="69"/>
      <c r="GD49" s="69"/>
      <c r="GE49" s="69"/>
      <c r="GF49" s="105"/>
      <c r="GG49" s="102">
        <f t="shared" si="43"/>
        <v>0</v>
      </c>
      <c r="GH49" s="104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106"/>
    </row>
    <row r="50" spans="1:223" ht="12.75">
      <c r="A50" s="103" t="s">
        <v>141</v>
      </c>
      <c r="B50" s="75" t="s">
        <v>131</v>
      </c>
      <c r="C50" s="23">
        <f t="shared" si="44"/>
        <v>15</v>
      </c>
      <c r="D50" s="17">
        <f t="shared" si="31"/>
        <v>12</v>
      </c>
      <c r="E50" s="69">
        <f t="shared" si="45"/>
        <v>9</v>
      </c>
      <c r="F50" s="17">
        <f t="shared" si="32"/>
        <v>3</v>
      </c>
      <c r="G50" s="17">
        <f t="shared" si="33"/>
        <v>3</v>
      </c>
      <c r="H50" s="69">
        <f t="shared" si="46"/>
        <v>1</v>
      </c>
      <c r="I50" s="70">
        <f t="shared" si="47"/>
        <v>1108</v>
      </c>
      <c r="J50" s="71">
        <f t="shared" si="48"/>
        <v>73.86666666666666</v>
      </c>
      <c r="K50" s="71">
        <f>ABS(I50*100/I1)</f>
        <v>36.209150326797385</v>
      </c>
      <c r="L50" s="70">
        <f>K1-17</f>
        <v>17</v>
      </c>
      <c r="M50" s="70">
        <f t="shared" si="34"/>
        <v>15</v>
      </c>
      <c r="N50" s="70">
        <f t="shared" si="49"/>
        <v>2</v>
      </c>
      <c r="O50" s="70">
        <f t="shared" si="35"/>
        <v>0</v>
      </c>
      <c r="P50" s="70">
        <f t="shared" si="36"/>
        <v>1</v>
      </c>
      <c r="Q50" s="70">
        <f t="shared" si="37"/>
        <v>1</v>
      </c>
      <c r="R50" s="72">
        <f t="shared" si="38"/>
        <v>3</v>
      </c>
      <c r="S50" s="69">
        <f t="shared" si="39"/>
        <v>0</v>
      </c>
      <c r="T50" s="69">
        <f t="shared" si="40"/>
        <v>1</v>
      </c>
      <c r="U50" s="69">
        <f t="shared" si="50"/>
        <v>1</v>
      </c>
      <c r="V50" s="73">
        <f t="shared" si="41"/>
        <v>7</v>
      </c>
      <c r="W50" s="139"/>
      <c r="X50" s="104" t="s">
        <v>117</v>
      </c>
      <c r="Y50" s="104" t="s">
        <v>117</v>
      </c>
      <c r="Z50" s="104" t="s">
        <v>117</v>
      </c>
      <c r="AA50" s="104" t="s">
        <v>117</v>
      </c>
      <c r="AB50" s="104" t="s">
        <v>117</v>
      </c>
      <c r="AC50" s="104" t="s">
        <v>117</v>
      </c>
      <c r="AD50" s="104" t="s">
        <v>117</v>
      </c>
      <c r="AE50" s="104" t="s">
        <v>117</v>
      </c>
      <c r="AF50" s="104" t="s">
        <v>117</v>
      </c>
      <c r="AG50" s="104" t="s">
        <v>117</v>
      </c>
      <c r="AH50" s="104" t="s">
        <v>117</v>
      </c>
      <c r="AI50" s="104" t="s">
        <v>117</v>
      </c>
      <c r="AJ50" s="104" t="s">
        <v>117</v>
      </c>
      <c r="AK50" s="104" t="s">
        <v>117</v>
      </c>
      <c r="AL50" s="104" t="s">
        <v>117</v>
      </c>
      <c r="AM50" s="104" t="s">
        <v>117</v>
      </c>
      <c r="AN50" s="104" t="s">
        <v>117</v>
      </c>
      <c r="AO50" s="69" t="s">
        <v>91</v>
      </c>
      <c r="AP50" s="69" t="s">
        <v>91</v>
      </c>
      <c r="AQ50" s="69" t="s">
        <v>90</v>
      </c>
      <c r="AR50" s="69" t="s">
        <v>90</v>
      </c>
      <c r="AS50" s="69" t="s">
        <v>90</v>
      </c>
      <c r="AT50" s="69" t="s">
        <v>90</v>
      </c>
      <c r="AU50" s="69" t="s">
        <v>93</v>
      </c>
      <c r="AV50" s="69" t="s">
        <v>91</v>
      </c>
      <c r="AW50" s="69" t="s">
        <v>90</v>
      </c>
      <c r="AX50" s="69" t="s">
        <v>90</v>
      </c>
      <c r="AY50" s="69" t="s">
        <v>90</v>
      </c>
      <c r="AZ50" s="69" t="s">
        <v>90</v>
      </c>
      <c r="BA50" s="69" t="s">
        <v>90</v>
      </c>
      <c r="BB50" s="165" t="s">
        <v>94</v>
      </c>
      <c r="BC50" s="69" t="s">
        <v>90</v>
      </c>
      <c r="BD50" s="69" t="s">
        <v>90</v>
      </c>
      <c r="BE50" s="69" t="s">
        <v>90</v>
      </c>
      <c r="BF50" s="139"/>
      <c r="BG50" s="104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>
        <v>39</v>
      </c>
      <c r="BY50" s="69">
        <v>35</v>
      </c>
      <c r="BZ50" s="69">
        <v>90</v>
      </c>
      <c r="CA50" s="69">
        <v>90</v>
      </c>
      <c r="CB50" s="69">
        <v>45</v>
      </c>
      <c r="CC50" s="69">
        <v>90</v>
      </c>
      <c r="CD50" s="69"/>
      <c r="CE50" s="69">
        <v>30</v>
      </c>
      <c r="CF50" s="69">
        <v>88</v>
      </c>
      <c r="CG50" s="69">
        <v>90</v>
      </c>
      <c r="CH50" s="69">
        <v>61</v>
      </c>
      <c r="CI50" s="69">
        <v>90</v>
      </c>
      <c r="CJ50" s="167">
        <v>90</v>
      </c>
      <c r="CK50" s="165" t="s">
        <v>94</v>
      </c>
      <c r="CL50" s="69">
        <v>90</v>
      </c>
      <c r="CM50" s="69">
        <v>90</v>
      </c>
      <c r="CN50" s="69">
        <v>90</v>
      </c>
      <c r="CO50" s="69"/>
      <c r="CP50" s="73"/>
      <c r="CQ50" s="69"/>
      <c r="CR50" s="69"/>
      <c r="CS50" s="69"/>
      <c r="CT50" s="69"/>
      <c r="CU50" s="69"/>
      <c r="CV50" s="69"/>
      <c r="CW50" s="69"/>
      <c r="CX50" s="105"/>
      <c r="CY50" s="150"/>
      <c r="CZ50" s="104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 t="s">
        <v>96</v>
      </c>
      <c r="DR50" s="69" t="s">
        <v>96</v>
      </c>
      <c r="DS50" s="69"/>
      <c r="DT50" s="69"/>
      <c r="DU50" s="69" t="s">
        <v>97</v>
      </c>
      <c r="DV50" s="69"/>
      <c r="DW50" s="69"/>
      <c r="DX50" s="69" t="s">
        <v>96</v>
      </c>
      <c r="DY50" s="69" t="s">
        <v>97</v>
      </c>
      <c r="DZ50" s="69"/>
      <c r="EA50" s="69" t="s">
        <v>97</v>
      </c>
      <c r="EB50" s="69"/>
      <c r="EC50" s="69"/>
      <c r="ED50" s="69"/>
      <c r="EE50" s="69"/>
      <c r="EF50" s="69"/>
      <c r="EG50" s="73"/>
      <c r="EH50" s="69"/>
      <c r="EI50" s="73"/>
      <c r="EJ50" s="69"/>
      <c r="EK50" s="73"/>
      <c r="EL50" s="69"/>
      <c r="EM50" s="69"/>
      <c r="EN50" s="102">
        <f t="shared" si="42"/>
        <v>3</v>
      </c>
      <c r="EO50" s="104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128">
        <v>1</v>
      </c>
      <c r="FK50" s="69"/>
      <c r="FL50" s="69"/>
      <c r="FM50" s="69"/>
      <c r="FN50" s="69"/>
      <c r="FO50" s="69"/>
      <c r="FP50" s="128">
        <v>1</v>
      </c>
      <c r="FQ50" s="128">
        <v>1</v>
      </c>
      <c r="FR50" s="176" t="s">
        <v>143</v>
      </c>
      <c r="FS50" s="165" t="s">
        <v>94</v>
      </c>
      <c r="FT50" s="69"/>
      <c r="FU50" s="69"/>
      <c r="FV50" s="73"/>
      <c r="FW50" s="69"/>
      <c r="FX50" s="73"/>
      <c r="FY50" s="69"/>
      <c r="FZ50" s="73"/>
      <c r="GA50" s="69"/>
      <c r="GB50" s="69"/>
      <c r="GC50" s="69"/>
      <c r="GD50" s="69"/>
      <c r="GE50" s="69"/>
      <c r="GF50" s="105"/>
      <c r="GG50" s="102">
        <f aca="true" t="shared" si="51" ref="GG50:GG71">SUM(GH50:HO50)</f>
        <v>7</v>
      </c>
      <c r="GH50" s="104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>
        <v>1</v>
      </c>
      <c r="HA50" s="69">
        <v>3</v>
      </c>
      <c r="HB50" s="69"/>
      <c r="HC50" s="69"/>
      <c r="HD50" s="69"/>
      <c r="HE50" s="69"/>
      <c r="HF50" s="69"/>
      <c r="HG50" s="69">
        <v>1</v>
      </c>
      <c r="HH50" s="69">
        <v>1</v>
      </c>
      <c r="HI50" s="69">
        <v>1</v>
      </c>
      <c r="HJ50" s="69"/>
      <c r="HK50" s="69"/>
      <c r="HL50" s="69"/>
      <c r="HM50" s="69"/>
      <c r="HN50" s="69"/>
      <c r="HO50" s="106"/>
    </row>
    <row r="51" spans="1:223" ht="12.75">
      <c r="A51" s="103" t="s">
        <v>155</v>
      </c>
      <c r="B51" s="75" t="s">
        <v>132</v>
      </c>
      <c r="C51" s="23">
        <f t="shared" si="44"/>
        <v>4</v>
      </c>
      <c r="D51" s="17">
        <f t="shared" si="31"/>
        <v>3</v>
      </c>
      <c r="E51" s="69">
        <f t="shared" si="45"/>
        <v>3</v>
      </c>
      <c r="F51" s="17">
        <f t="shared" si="32"/>
        <v>0</v>
      </c>
      <c r="G51" s="17">
        <f t="shared" si="33"/>
        <v>1</v>
      </c>
      <c r="H51" s="69">
        <f t="shared" si="46"/>
        <v>0</v>
      </c>
      <c r="I51" s="70">
        <f t="shared" si="47"/>
        <v>315</v>
      </c>
      <c r="J51" s="71">
        <f t="shared" si="48"/>
        <v>78.75</v>
      </c>
      <c r="K51" s="71">
        <f>ABS(I51*100/I1)</f>
        <v>10.294117647058824</v>
      </c>
      <c r="L51" s="70">
        <f>K1-30</f>
        <v>4</v>
      </c>
      <c r="M51" s="70">
        <f t="shared" si="34"/>
        <v>4</v>
      </c>
      <c r="N51" s="70">
        <f t="shared" si="49"/>
        <v>0</v>
      </c>
      <c r="O51" s="70">
        <f t="shared" si="35"/>
        <v>0</v>
      </c>
      <c r="P51" s="70">
        <f t="shared" si="36"/>
        <v>0</v>
      </c>
      <c r="Q51" s="70">
        <f t="shared" si="37"/>
        <v>0</v>
      </c>
      <c r="R51" s="72">
        <f t="shared" si="38"/>
        <v>2</v>
      </c>
      <c r="S51" s="69">
        <f t="shared" si="39"/>
        <v>0</v>
      </c>
      <c r="T51" s="69">
        <f t="shared" si="40"/>
        <v>0</v>
      </c>
      <c r="U51" s="69">
        <f t="shared" si="50"/>
        <v>0</v>
      </c>
      <c r="V51" s="73">
        <f t="shared" si="41"/>
        <v>1</v>
      </c>
      <c r="W51" s="139"/>
      <c r="X51" s="104" t="s">
        <v>117</v>
      </c>
      <c r="Y51" s="104" t="s">
        <v>117</v>
      </c>
      <c r="Z51" s="104" t="s">
        <v>117</v>
      </c>
      <c r="AA51" s="104" t="s">
        <v>117</v>
      </c>
      <c r="AB51" s="104" t="s">
        <v>117</v>
      </c>
      <c r="AC51" s="104" t="s">
        <v>117</v>
      </c>
      <c r="AD51" s="104" t="s">
        <v>117</v>
      </c>
      <c r="AE51" s="104" t="s">
        <v>117</v>
      </c>
      <c r="AF51" s="104" t="s">
        <v>117</v>
      </c>
      <c r="AG51" s="104" t="s">
        <v>117</v>
      </c>
      <c r="AH51" s="104" t="s">
        <v>117</v>
      </c>
      <c r="AI51" s="104" t="s">
        <v>117</v>
      </c>
      <c r="AJ51" s="104" t="s">
        <v>117</v>
      </c>
      <c r="AK51" s="104" t="s">
        <v>117</v>
      </c>
      <c r="AL51" s="104" t="s">
        <v>117</v>
      </c>
      <c r="AM51" s="104" t="s">
        <v>117</v>
      </c>
      <c r="AN51" s="104" t="s">
        <v>117</v>
      </c>
      <c r="AO51" s="104" t="s">
        <v>117</v>
      </c>
      <c r="AP51" s="104" t="s">
        <v>117</v>
      </c>
      <c r="AQ51" s="104" t="s">
        <v>117</v>
      </c>
      <c r="AR51" s="104" t="s">
        <v>117</v>
      </c>
      <c r="AS51" s="104" t="s">
        <v>117</v>
      </c>
      <c r="AT51" s="104" t="s">
        <v>117</v>
      </c>
      <c r="AU51" s="104" t="s">
        <v>117</v>
      </c>
      <c r="AV51" s="104" t="s">
        <v>117</v>
      </c>
      <c r="AW51" s="104" t="s">
        <v>117</v>
      </c>
      <c r="AX51" s="104" t="s">
        <v>117</v>
      </c>
      <c r="AY51" s="104" t="s">
        <v>117</v>
      </c>
      <c r="AZ51" s="104" t="s">
        <v>117</v>
      </c>
      <c r="BA51" s="104" t="s">
        <v>117</v>
      </c>
      <c r="BB51" s="104" t="s">
        <v>91</v>
      </c>
      <c r="BC51" s="69" t="s">
        <v>90</v>
      </c>
      <c r="BD51" s="69" t="s">
        <v>90</v>
      </c>
      <c r="BE51" s="69" t="s">
        <v>90</v>
      </c>
      <c r="BF51" s="139"/>
      <c r="BG51" s="104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>
        <v>45</v>
      </c>
      <c r="CL51" s="69">
        <v>90</v>
      </c>
      <c r="CM51" s="69">
        <v>90</v>
      </c>
      <c r="CN51" s="69">
        <v>90</v>
      </c>
      <c r="CO51" s="69"/>
      <c r="CP51" s="73"/>
      <c r="CQ51" s="69"/>
      <c r="CR51" s="69"/>
      <c r="CS51" s="69"/>
      <c r="CT51" s="69"/>
      <c r="CU51" s="69"/>
      <c r="CV51" s="69"/>
      <c r="CW51" s="69"/>
      <c r="CX51" s="105"/>
      <c r="CY51" s="139"/>
      <c r="CZ51" s="104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 t="s">
        <v>96</v>
      </c>
      <c r="EE51" s="69"/>
      <c r="EF51" s="69"/>
      <c r="EG51" s="73"/>
      <c r="EH51" s="69"/>
      <c r="EI51" s="73"/>
      <c r="EJ51" s="69"/>
      <c r="EK51" s="73"/>
      <c r="EL51" s="69"/>
      <c r="EM51" s="69"/>
      <c r="EN51" s="102">
        <f t="shared" si="42"/>
        <v>2</v>
      </c>
      <c r="EO51" s="104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128">
        <v>1</v>
      </c>
      <c r="FT51" s="69"/>
      <c r="FU51" s="128">
        <v>1</v>
      </c>
      <c r="FV51" s="73"/>
      <c r="FW51" s="69"/>
      <c r="FX51" s="73"/>
      <c r="FY51" s="69"/>
      <c r="FZ51" s="73"/>
      <c r="GA51" s="69"/>
      <c r="GB51" s="69"/>
      <c r="GC51" s="69"/>
      <c r="GD51" s="69"/>
      <c r="GE51" s="69"/>
      <c r="GF51" s="105"/>
      <c r="GG51" s="102">
        <f t="shared" si="51"/>
        <v>1</v>
      </c>
      <c r="GH51" s="104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>
        <v>1</v>
      </c>
      <c r="HO51" s="106"/>
    </row>
    <row r="52" spans="1:223" ht="12.75" hidden="1">
      <c r="A52" s="103"/>
      <c r="B52" s="75"/>
      <c r="C52" s="23">
        <f t="shared" si="44"/>
        <v>0</v>
      </c>
      <c r="D52" s="17">
        <f t="shared" si="31"/>
        <v>0</v>
      </c>
      <c r="E52" s="69">
        <f t="shared" si="45"/>
        <v>0</v>
      </c>
      <c r="F52" s="17">
        <f t="shared" si="32"/>
        <v>0</v>
      </c>
      <c r="G52" s="17">
        <f t="shared" si="33"/>
        <v>0</v>
      </c>
      <c r="H52" s="69">
        <f t="shared" si="46"/>
        <v>0</v>
      </c>
      <c r="I52" s="70">
        <f t="shared" si="47"/>
        <v>0</v>
      </c>
      <c r="J52" s="71" t="e">
        <f t="shared" si="48"/>
        <v>#DIV/0!</v>
      </c>
      <c r="K52" s="71">
        <f>ABS(I52*100/I5)</f>
        <v>0</v>
      </c>
      <c r="L52" s="70">
        <f>K1</f>
        <v>34</v>
      </c>
      <c r="M52" s="70">
        <f t="shared" si="34"/>
        <v>0</v>
      </c>
      <c r="N52" s="70">
        <f t="shared" si="49"/>
        <v>0</v>
      </c>
      <c r="O52" s="70">
        <f t="shared" si="35"/>
        <v>0</v>
      </c>
      <c r="P52" s="70">
        <f t="shared" si="36"/>
        <v>0</v>
      </c>
      <c r="Q52" s="70">
        <f t="shared" si="37"/>
        <v>0</v>
      </c>
      <c r="R52" s="72">
        <f t="shared" si="38"/>
        <v>0</v>
      </c>
      <c r="S52" s="69">
        <f t="shared" si="39"/>
        <v>0</v>
      </c>
      <c r="T52" s="69">
        <f t="shared" si="40"/>
        <v>0</v>
      </c>
      <c r="U52" s="69">
        <f t="shared" si="50"/>
        <v>0</v>
      </c>
      <c r="V52" s="73">
        <f t="shared" si="41"/>
        <v>0</v>
      </c>
      <c r="W52" s="139"/>
      <c r="X52" s="104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139"/>
      <c r="BG52" s="104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73"/>
      <c r="CO52" s="69"/>
      <c r="CP52" s="73"/>
      <c r="CQ52" s="69"/>
      <c r="CR52" s="69"/>
      <c r="CS52" s="69"/>
      <c r="CT52" s="69"/>
      <c r="CU52" s="69"/>
      <c r="CV52" s="69"/>
      <c r="CW52" s="69"/>
      <c r="CX52" s="105"/>
      <c r="CY52" s="139"/>
      <c r="CZ52" s="104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73"/>
      <c r="EH52" s="69"/>
      <c r="EI52" s="73"/>
      <c r="EJ52" s="69"/>
      <c r="EK52" s="73"/>
      <c r="EL52" s="69"/>
      <c r="EM52" s="69"/>
      <c r="EN52" s="102">
        <f t="shared" si="42"/>
        <v>0</v>
      </c>
      <c r="EO52" s="104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73"/>
      <c r="FW52" s="69"/>
      <c r="FX52" s="73"/>
      <c r="FY52" s="69"/>
      <c r="FZ52" s="73"/>
      <c r="GA52" s="69"/>
      <c r="GB52" s="69"/>
      <c r="GC52" s="69"/>
      <c r="GD52" s="69"/>
      <c r="GE52" s="69"/>
      <c r="GF52" s="105"/>
      <c r="GG52" s="102">
        <f t="shared" si="51"/>
        <v>0</v>
      </c>
      <c r="GH52" s="104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106"/>
    </row>
    <row r="53" spans="1:223" ht="12.75" hidden="1">
      <c r="A53" s="103"/>
      <c r="B53" s="75"/>
      <c r="C53" s="23">
        <f t="shared" si="44"/>
        <v>0</v>
      </c>
      <c r="D53" s="17">
        <f t="shared" si="31"/>
        <v>0</v>
      </c>
      <c r="E53" s="69">
        <f t="shared" si="45"/>
        <v>0</v>
      </c>
      <c r="F53" s="17">
        <f t="shared" si="32"/>
        <v>0</v>
      </c>
      <c r="G53" s="17">
        <f t="shared" si="33"/>
        <v>0</v>
      </c>
      <c r="H53" s="69">
        <f t="shared" si="46"/>
        <v>0</v>
      </c>
      <c r="I53" s="70">
        <f t="shared" si="47"/>
        <v>0</v>
      </c>
      <c r="J53" s="71" t="e">
        <f t="shared" si="48"/>
        <v>#DIV/0!</v>
      </c>
      <c r="K53" s="71">
        <f>ABS(I53*100/I1)</f>
        <v>0</v>
      </c>
      <c r="L53" s="70">
        <f>K1</f>
        <v>34</v>
      </c>
      <c r="M53" s="70">
        <f t="shared" si="34"/>
        <v>0</v>
      </c>
      <c r="N53" s="70">
        <f t="shared" si="49"/>
        <v>0</v>
      </c>
      <c r="O53" s="70">
        <f t="shared" si="35"/>
        <v>0</v>
      </c>
      <c r="P53" s="70">
        <f t="shared" si="36"/>
        <v>0</v>
      </c>
      <c r="Q53" s="70">
        <f t="shared" si="37"/>
        <v>0</v>
      </c>
      <c r="R53" s="72">
        <f t="shared" si="38"/>
        <v>0</v>
      </c>
      <c r="S53" s="69">
        <f t="shared" si="39"/>
        <v>0</v>
      </c>
      <c r="T53" s="69">
        <f t="shared" si="40"/>
        <v>0</v>
      </c>
      <c r="U53" s="69">
        <f t="shared" si="50"/>
        <v>0</v>
      </c>
      <c r="V53" s="73">
        <f t="shared" si="41"/>
        <v>0</v>
      </c>
      <c r="W53" s="139"/>
      <c r="X53" s="104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73"/>
      <c r="BF53" s="139"/>
      <c r="BG53" s="104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73"/>
      <c r="CO53" s="69"/>
      <c r="CP53" s="73"/>
      <c r="CQ53" s="69"/>
      <c r="CR53" s="73"/>
      <c r="CS53" s="69"/>
      <c r="CT53" s="69"/>
      <c r="CU53" s="69"/>
      <c r="CV53" s="69"/>
      <c r="CW53" s="69"/>
      <c r="CX53" s="105"/>
      <c r="CY53" s="150"/>
      <c r="CZ53" s="104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73"/>
      <c r="EH53" s="69"/>
      <c r="EI53" s="73"/>
      <c r="EJ53" s="69"/>
      <c r="EK53" s="73"/>
      <c r="EL53" s="69"/>
      <c r="EM53" s="69"/>
      <c r="EN53" s="102">
        <f t="shared" si="42"/>
        <v>0</v>
      </c>
      <c r="EO53" s="104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73"/>
      <c r="FW53" s="69"/>
      <c r="FX53" s="73"/>
      <c r="FY53" s="69"/>
      <c r="FZ53" s="73"/>
      <c r="GA53" s="69"/>
      <c r="GB53" s="69"/>
      <c r="GC53" s="69"/>
      <c r="GD53" s="69"/>
      <c r="GE53" s="69"/>
      <c r="GF53" s="105"/>
      <c r="GG53" s="102">
        <f t="shared" si="51"/>
        <v>0</v>
      </c>
      <c r="GH53" s="104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106"/>
    </row>
    <row r="54" spans="1:223" ht="12.75" hidden="1">
      <c r="A54" s="103"/>
      <c r="B54" s="75"/>
      <c r="C54" s="23">
        <f>COUNT(BG54:CX54)</f>
        <v>0</v>
      </c>
      <c r="D54" s="17">
        <f t="shared" si="31"/>
        <v>0</v>
      </c>
      <c r="E54" s="69">
        <f>COUNTIF(BG54:CX54,90)</f>
        <v>0</v>
      </c>
      <c r="F54" s="17">
        <f t="shared" si="32"/>
        <v>0</v>
      </c>
      <c r="G54" s="17">
        <f t="shared" si="33"/>
        <v>0</v>
      </c>
      <c r="H54" s="69">
        <f>COUNTIF(BG54:CX54,"S")</f>
        <v>0</v>
      </c>
      <c r="I54" s="70">
        <f>SUM(BG54:CX54)</f>
        <v>0</v>
      </c>
      <c r="J54" s="71" t="e">
        <f>ABS(I54/C54)</f>
        <v>#DIV/0!</v>
      </c>
      <c r="K54" s="71">
        <f>ABS(I54*100/I1)</f>
        <v>0</v>
      </c>
      <c r="L54" s="70">
        <f>K1</f>
        <v>34</v>
      </c>
      <c r="M54" s="70">
        <f t="shared" si="34"/>
        <v>0</v>
      </c>
      <c r="N54" s="70">
        <f>SUM(O54:Q54)</f>
        <v>0</v>
      </c>
      <c r="O54" s="70">
        <f t="shared" si="35"/>
        <v>0</v>
      </c>
      <c r="P54" s="70">
        <f t="shared" si="36"/>
        <v>0</v>
      </c>
      <c r="Q54" s="70">
        <f t="shared" si="37"/>
        <v>0</v>
      </c>
      <c r="R54" s="72">
        <f t="shared" si="38"/>
        <v>0</v>
      </c>
      <c r="S54" s="69">
        <f t="shared" si="39"/>
        <v>0</v>
      </c>
      <c r="T54" s="69">
        <f t="shared" si="40"/>
        <v>0</v>
      </c>
      <c r="U54" s="69">
        <f>SUM(S54:T54)</f>
        <v>0</v>
      </c>
      <c r="V54" s="73">
        <f t="shared" si="41"/>
        <v>0</v>
      </c>
      <c r="W54" s="13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73"/>
      <c r="BF54" s="139"/>
      <c r="BG54" s="104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73"/>
      <c r="CO54" s="69"/>
      <c r="CP54" s="73"/>
      <c r="CQ54" s="69"/>
      <c r="CR54" s="69"/>
      <c r="CS54" s="69"/>
      <c r="CT54" s="69"/>
      <c r="CU54" s="69"/>
      <c r="CV54" s="69"/>
      <c r="CW54" s="69"/>
      <c r="CX54" s="105"/>
      <c r="CY54" s="150"/>
      <c r="CZ54" s="104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73"/>
      <c r="EH54" s="69"/>
      <c r="EI54" s="73"/>
      <c r="EJ54" s="69"/>
      <c r="EK54" s="73"/>
      <c r="EL54" s="69"/>
      <c r="EM54" s="69"/>
      <c r="EN54" s="102">
        <f t="shared" si="42"/>
        <v>0</v>
      </c>
      <c r="EO54" s="104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73"/>
      <c r="FW54" s="69"/>
      <c r="FX54" s="73"/>
      <c r="FY54" s="69"/>
      <c r="FZ54" s="73"/>
      <c r="GA54" s="69"/>
      <c r="GB54" s="69"/>
      <c r="GC54" s="69"/>
      <c r="GD54" s="69"/>
      <c r="GE54" s="69"/>
      <c r="GF54" s="105"/>
      <c r="GG54" s="102">
        <f t="shared" si="51"/>
        <v>0</v>
      </c>
      <c r="GH54" s="104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106"/>
    </row>
    <row r="55" spans="1:223" ht="12.75" hidden="1">
      <c r="A55" s="76"/>
      <c r="B55" s="75"/>
      <c r="C55" s="23">
        <f>COUNT(BG55:CX55)</f>
        <v>0</v>
      </c>
      <c r="D55" s="17">
        <f t="shared" si="31"/>
        <v>0</v>
      </c>
      <c r="E55" s="69">
        <f t="shared" si="45"/>
        <v>0</v>
      </c>
      <c r="F55" s="17">
        <f t="shared" si="32"/>
        <v>0</v>
      </c>
      <c r="G55" s="17">
        <f t="shared" si="33"/>
        <v>0</v>
      </c>
      <c r="H55" s="69">
        <f t="shared" si="46"/>
        <v>0</v>
      </c>
      <c r="I55" s="70">
        <f t="shared" si="47"/>
        <v>0</v>
      </c>
      <c r="J55" s="71" t="e">
        <f t="shared" si="48"/>
        <v>#DIV/0!</v>
      </c>
      <c r="K55" s="71">
        <f>ABS(I55*100/I1)</f>
        <v>0</v>
      </c>
      <c r="L55" s="70">
        <f>K1</f>
        <v>34</v>
      </c>
      <c r="M55" s="70">
        <f t="shared" si="34"/>
        <v>0</v>
      </c>
      <c r="N55" s="70">
        <f t="shared" si="49"/>
        <v>0</v>
      </c>
      <c r="O55" s="70">
        <f t="shared" si="35"/>
        <v>0</v>
      </c>
      <c r="P55" s="70">
        <f t="shared" si="36"/>
        <v>0</v>
      </c>
      <c r="Q55" s="70">
        <f t="shared" si="37"/>
        <v>0</v>
      </c>
      <c r="R55" s="72">
        <f t="shared" si="38"/>
        <v>0</v>
      </c>
      <c r="S55" s="69">
        <f t="shared" si="39"/>
        <v>0</v>
      </c>
      <c r="T55" s="69">
        <f t="shared" si="40"/>
        <v>0</v>
      </c>
      <c r="U55" s="69">
        <f t="shared" si="50"/>
        <v>0</v>
      </c>
      <c r="V55" s="73">
        <f t="shared" si="41"/>
        <v>0</v>
      </c>
      <c r="W55" s="139"/>
      <c r="X55" s="104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124"/>
      <c r="AJ55" s="124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73"/>
      <c r="BF55" s="139"/>
      <c r="BG55" s="104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124"/>
      <c r="BS55" s="124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73"/>
      <c r="CO55" s="69"/>
      <c r="CP55" s="73"/>
      <c r="CQ55" s="69"/>
      <c r="CR55" s="73"/>
      <c r="CS55" s="69"/>
      <c r="CT55" s="69"/>
      <c r="CU55" s="69"/>
      <c r="CV55" s="69"/>
      <c r="CW55" s="69"/>
      <c r="CX55" s="105"/>
      <c r="CY55" s="139"/>
      <c r="CZ55" s="104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73"/>
      <c r="EH55" s="69"/>
      <c r="EI55" s="73"/>
      <c r="EJ55" s="69"/>
      <c r="EK55" s="73"/>
      <c r="EL55" s="69"/>
      <c r="EM55" s="69"/>
      <c r="EN55" s="102">
        <f t="shared" si="42"/>
        <v>0</v>
      </c>
      <c r="EO55" s="104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124"/>
      <c r="FA55" s="124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73"/>
      <c r="FW55" s="69"/>
      <c r="FX55" s="73"/>
      <c r="FY55" s="69"/>
      <c r="FZ55" s="73"/>
      <c r="GA55" s="69"/>
      <c r="GB55" s="69"/>
      <c r="GC55" s="69"/>
      <c r="GD55" s="69"/>
      <c r="GE55" s="69"/>
      <c r="GF55" s="105"/>
      <c r="GG55" s="102">
        <f t="shared" si="51"/>
        <v>0</v>
      </c>
      <c r="GH55" s="104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106"/>
    </row>
    <row r="56" spans="1:223" ht="12.75" hidden="1">
      <c r="A56" s="103"/>
      <c r="B56" s="75"/>
      <c r="C56" s="23">
        <f t="shared" si="44"/>
        <v>0</v>
      </c>
      <c r="D56" s="17">
        <f t="shared" si="31"/>
        <v>0</v>
      </c>
      <c r="E56" s="69">
        <f t="shared" si="45"/>
        <v>0</v>
      </c>
      <c r="F56" s="17">
        <f t="shared" si="32"/>
        <v>0</v>
      </c>
      <c r="G56" s="17">
        <f t="shared" si="33"/>
        <v>0</v>
      </c>
      <c r="H56" s="69">
        <f t="shared" si="46"/>
        <v>0</v>
      </c>
      <c r="I56" s="70">
        <f t="shared" si="47"/>
        <v>0</v>
      </c>
      <c r="J56" s="71" t="e">
        <f t="shared" si="48"/>
        <v>#DIV/0!</v>
      </c>
      <c r="K56" s="71">
        <f>ABS(I56*100/I1)</f>
        <v>0</v>
      </c>
      <c r="L56" s="70">
        <f>K1</f>
        <v>34</v>
      </c>
      <c r="M56" s="70">
        <f t="shared" si="34"/>
        <v>0</v>
      </c>
      <c r="N56" s="70">
        <f t="shared" si="49"/>
        <v>0</v>
      </c>
      <c r="O56" s="70">
        <f t="shared" si="35"/>
        <v>0</v>
      </c>
      <c r="P56" s="70">
        <f t="shared" si="36"/>
        <v>0</v>
      </c>
      <c r="Q56" s="70">
        <f t="shared" si="37"/>
        <v>0</v>
      </c>
      <c r="R56" s="72">
        <f t="shared" si="38"/>
        <v>0</v>
      </c>
      <c r="S56" s="69">
        <f t="shared" si="39"/>
        <v>0</v>
      </c>
      <c r="T56" s="69">
        <f t="shared" si="40"/>
        <v>0</v>
      </c>
      <c r="U56" s="69">
        <f t="shared" si="50"/>
        <v>0</v>
      </c>
      <c r="V56" s="73">
        <f t="shared" si="41"/>
        <v>0</v>
      </c>
      <c r="W56" s="139"/>
      <c r="X56" s="104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139"/>
      <c r="BG56" s="104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73"/>
      <c r="CO56" s="69"/>
      <c r="CP56" s="73"/>
      <c r="CQ56" s="69"/>
      <c r="CR56" s="69"/>
      <c r="CS56" s="69"/>
      <c r="CT56" s="69"/>
      <c r="CU56" s="69"/>
      <c r="CV56" s="69"/>
      <c r="CW56" s="69"/>
      <c r="CX56" s="105"/>
      <c r="CY56" s="150"/>
      <c r="CZ56" s="104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73"/>
      <c r="EH56" s="69"/>
      <c r="EI56" s="73"/>
      <c r="EJ56" s="69"/>
      <c r="EK56" s="73"/>
      <c r="EL56" s="69"/>
      <c r="EM56" s="69"/>
      <c r="EN56" s="102">
        <f t="shared" si="42"/>
        <v>0</v>
      </c>
      <c r="EO56" s="104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73"/>
      <c r="FW56" s="69"/>
      <c r="FX56" s="73"/>
      <c r="FY56" s="69"/>
      <c r="FZ56" s="73"/>
      <c r="GA56" s="69"/>
      <c r="GB56" s="69"/>
      <c r="GC56" s="69"/>
      <c r="GD56" s="69"/>
      <c r="GE56" s="69"/>
      <c r="GF56" s="105"/>
      <c r="GG56" s="102">
        <f t="shared" si="51"/>
        <v>0</v>
      </c>
      <c r="GH56" s="104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106"/>
    </row>
    <row r="57" spans="1:223" ht="12.75" customHeight="1" hidden="1">
      <c r="A57" s="103"/>
      <c r="B57" s="75"/>
      <c r="C57" s="23">
        <f t="shared" si="44"/>
        <v>0</v>
      </c>
      <c r="D57" s="17">
        <f t="shared" si="31"/>
        <v>0</v>
      </c>
      <c r="E57" s="69">
        <f t="shared" si="45"/>
        <v>0</v>
      </c>
      <c r="F57" s="17">
        <f t="shared" si="32"/>
        <v>0</v>
      </c>
      <c r="G57" s="17">
        <f t="shared" si="33"/>
        <v>0</v>
      </c>
      <c r="H57" s="69">
        <f t="shared" si="46"/>
        <v>0</v>
      </c>
      <c r="I57" s="70">
        <f t="shared" si="47"/>
        <v>0</v>
      </c>
      <c r="J57" s="71" t="e">
        <f t="shared" si="48"/>
        <v>#DIV/0!</v>
      </c>
      <c r="K57" s="71">
        <f>ABS(I57*100/I1)</f>
        <v>0</v>
      </c>
      <c r="L57" s="70">
        <f>K1</f>
        <v>34</v>
      </c>
      <c r="M57" s="70">
        <f t="shared" si="34"/>
        <v>0</v>
      </c>
      <c r="N57" s="70">
        <f t="shared" si="49"/>
        <v>0</v>
      </c>
      <c r="O57" s="70">
        <f t="shared" si="35"/>
        <v>0</v>
      </c>
      <c r="P57" s="70">
        <f t="shared" si="36"/>
        <v>0</v>
      </c>
      <c r="Q57" s="70">
        <f t="shared" si="37"/>
        <v>0</v>
      </c>
      <c r="R57" s="72">
        <f t="shared" si="38"/>
        <v>0</v>
      </c>
      <c r="S57" s="69">
        <f t="shared" si="39"/>
        <v>0</v>
      </c>
      <c r="T57" s="69">
        <f t="shared" si="40"/>
        <v>0</v>
      </c>
      <c r="U57" s="69">
        <f t="shared" si="50"/>
        <v>0</v>
      </c>
      <c r="V57" s="73">
        <f t="shared" si="41"/>
        <v>0</v>
      </c>
      <c r="W57" s="139"/>
      <c r="X57" s="104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73"/>
      <c r="BF57" s="139"/>
      <c r="BG57" s="104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73"/>
      <c r="CO57" s="69"/>
      <c r="CP57" s="73"/>
      <c r="CQ57" s="69"/>
      <c r="CR57" s="73"/>
      <c r="CS57" s="69"/>
      <c r="CT57" s="69"/>
      <c r="CU57" s="69"/>
      <c r="CV57" s="69"/>
      <c r="CW57" s="69"/>
      <c r="CX57" s="105"/>
      <c r="CY57" s="150"/>
      <c r="CZ57" s="104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73"/>
      <c r="EH57" s="69"/>
      <c r="EI57" s="73"/>
      <c r="EJ57" s="69"/>
      <c r="EK57" s="73"/>
      <c r="EL57" s="69"/>
      <c r="EM57" s="69"/>
      <c r="EN57" s="102">
        <f t="shared" si="42"/>
        <v>0</v>
      </c>
      <c r="EO57" s="69"/>
      <c r="EP57" s="69"/>
      <c r="EQ57" s="69"/>
      <c r="ER57" s="69"/>
      <c r="ES57" s="69"/>
      <c r="ET57" s="69"/>
      <c r="EU57" s="69"/>
      <c r="EV57" s="77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73"/>
      <c r="FW57" s="69"/>
      <c r="FX57" s="73"/>
      <c r="FY57" s="69"/>
      <c r="FZ57" s="73"/>
      <c r="GA57" s="69"/>
      <c r="GB57" s="69"/>
      <c r="GC57" s="69"/>
      <c r="GD57" s="69"/>
      <c r="GE57" s="69"/>
      <c r="GF57" s="105"/>
      <c r="GG57" s="102">
        <f t="shared" si="51"/>
        <v>0</v>
      </c>
      <c r="GH57" s="104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106"/>
    </row>
    <row r="58" spans="1:223" ht="12.75" hidden="1">
      <c r="A58" s="76"/>
      <c r="B58" s="75"/>
      <c r="C58" s="23">
        <f t="shared" si="44"/>
        <v>0</v>
      </c>
      <c r="D58" s="17">
        <f t="shared" si="31"/>
        <v>0</v>
      </c>
      <c r="E58" s="69">
        <f t="shared" si="45"/>
        <v>0</v>
      </c>
      <c r="F58" s="17">
        <f t="shared" si="32"/>
        <v>0</v>
      </c>
      <c r="G58" s="17">
        <f t="shared" si="33"/>
        <v>0</v>
      </c>
      <c r="H58" s="69">
        <f t="shared" si="46"/>
        <v>0</v>
      </c>
      <c r="I58" s="70">
        <f t="shared" si="47"/>
        <v>0</v>
      </c>
      <c r="J58" s="71" t="e">
        <f t="shared" si="48"/>
        <v>#DIV/0!</v>
      </c>
      <c r="K58" s="71">
        <f>ABS(I58*100/I1)</f>
        <v>0</v>
      </c>
      <c r="L58" s="70">
        <f>K1</f>
        <v>34</v>
      </c>
      <c r="M58" s="70">
        <f t="shared" si="34"/>
        <v>0</v>
      </c>
      <c r="N58" s="70">
        <f t="shared" si="49"/>
        <v>0</v>
      </c>
      <c r="O58" s="70">
        <f t="shared" si="35"/>
        <v>0</v>
      </c>
      <c r="P58" s="70">
        <f t="shared" si="36"/>
        <v>0</v>
      </c>
      <c r="Q58" s="70">
        <f t="shared" si="37"/>
        <v>0</v>
      </c>
      <c r="R58" s="72">
        <f t="shared" si="38"/>
        <v>0</v>
      </c>
      <c r="S58" s="69">
        <f t="shared" si="39"/>
        <v>0</v>
      </c>
      <c r="T58" s="69">
        <f t="shared" si="40"/>
        <v>0</v>
      </c>
      <c r="U58" s="69">
        <f t="shared" si="50"/>
        <v>0</v>
      </c>
      <c r="V58" s="73">
        <f t="shared" si="41"/>
        <v>0</v>
      </c>
      <c r="W58" s="139"/>
      <c r="X58" s="104"/>
      <c r="Y58" s="69"/>
      <c r="Z58" s="69"/>
      <c r="AA58" s="69"/>
      <c r="AB58" s="69"/>
      <c r="AC58" s="124"/>
      <c r="AD58" s="69"/>
      <c r="AE58" s="69"/>
      <c r="AF58" s="69"/>
      <c r="AG58" s="69"/>
      <c r="AH58" s="69"/>
      <c r="AI58" s="69"/>
      <c r="AJ58" s="124"/>
      <c r="AK58" s="69"/>
      <c r="AL58" s="69"/>
      <c r="AM58" s="69"/>
      <c r="AN58" s="69"/>
      <c r="AO58" s="69"/>
      <c r="AP58" s="69"/>
      <c r="AQ58" s="124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73"/>
      <c r="BF58" s="139"/>
      <c r="BG58" s="104"/>
      <c r="BH58" s="69"/>
      <c r="BI58" s="69"/>
      <c r="BJ58" s="69"/>
      <c r="BK58" s="69"/>
      <c r="BL58" s="124"/>
      <c r="BM58" s="69"/>
      <c r="BN58" s="69"/>
      <c r="BO58" s="69"/>
      <c r="BP58" s="69"/>
      <c r="BQ58" s="69"/>
      <c r="BR58" s="69"/>
      <c r="BS58" s="124"/>
      <c r="BT58" s="69"/>
      <c r="BU58" s="69"/>
      <c r="BV58" s="69"/>
      <c r="BW58" s="69"/>
      <c r="BX58" s="69"/>
      <c r="BY58" s="69"/>
      <c r="BZ58" s="124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73"/>
      <c r="CO58" s="69"/>
      <c r="CP58" s="73"/>
      <c r="CQ58" s="69"/>
      <c r="CR58" s="73"/>
      <c r="CS58" s="69"/>
      <c r="CT58" s="69"/>
      <c r="CU58" s="69"/>
      <c r="CV58" s="69"/>
      <c r="CW58" s="69"/>
      <c r="CX58" s="105"/>
      <c r="CY58" s="139"/>
      <c r="CZ58" s="104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73"/>
      <c r="EH58" s="69"/>
      <c r="EI58" s="73"/>
      <c r="EJ58" s="69"/>
      <c r="EK58" s="73"/>
      <c r="EL58" s="69"/>
      <c r="EM58" s="69"/>
      <c r="EN58" s="102">
        <f t="shared" si="42"/>
        <v>0</v>
      </c>
      <c r="EO58" s="69"/>
      <c r="EP58" s="69"/>
      <c r="EQ58" s="69"/>
      <c r="ER58" s="69"/>
      <c r="ES58" s="124"/>
      <c r="ET58" s="124"/>
      <c r="EU58" s="69"/>
      <c r="EV58" s="69"/>
      <c r="EW58" s="69"/>
      <c r="EX58" s="69"/>
      <c r="EY58" s="69"/>
      <c r="EZ58" s="69"/>
      <c r="FA58" s="124"/>
      <c r="FB58" s="69"/>
      <c r="FC58" s="69"/>
      <c r="FD58" s="69"/>
      <c r="FE58" s="69"/>
      <c r="FF58" s="69"/>
      <c r="FG58" s="69"/>
      <c r="FH58" s="124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73"/>
      <c r="FW58" s="69"/>
      <c r="FX58" s="73"/>
      <c r="FY58" s="69"/>
      <c r="FZ58" s="69"/>
      <c r="GA58" s="69"/>
      <c r="GB58" s="69"/>
      <c r="GC58" s="69"/>
      <c r="GD58" s="69"/>
      <c r="GE58" s="69"/>
      <c r="GF58" s="105"/>
      <c r="GG58" s="102">
        <f t="shared" si="51"/>
        <v>0</v>
      </c>
      <c r="GH58" s="104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106"/>
    </row>
    <row r="59" spans="1:223" ht="12.75" hidden="1">
      <c r="A59" s="103"/>
      <c r="B59" s="75"/>
      <c r="C59" s="23">
        <f t="shared" si="44"/>
        <v>0</v>
      </c>
      <c r="D59" s="17">
        <f t="shared" si="31"/>
        <v>0</v>
      </c>
      <c r="E59" s="69">
        <f t="shared" si="45"/>
        <v>0</v>
      </c>
      <c r="F59" s="17">
        <f t="shared" si="32"/>
        <v>0</v>
      </c>
      <c r="G59" s="17">
        <f t="shared" si="33"/>
        <v>0</v>
      </c>
      <c r="H59" s="69">
        <f t="shared" si="46"/>
        <v>0</v>
      </c>
      <c r="I59" s="70">
        <f t="shared" si="47"/>
        <v>0</v>
      </c>
      <c r="J59" s="71" t="e">
        <f t="shared" si="48"/>
        <v>#DIV/0!</v>
      </c>
      <c r="K59" s="71">
        <f>ABS(I59*100/I1)</f>
        <v>0</v>
      </c>
      <c r="L59" s="70">
        <f>K1</f>
        <v>34</v>
      </c>
      <c r="M59" s="70">
        <f t="shared" si="34"/>
        <v>0</v>
      </c>
      <c r="N59" s="70">
        <f t="shared" si="49"/>
        <v>0</v>
      </c>
      <c r="O59" s="70">
        <f t="shared" si="35"/>
        <v>0</v>
      </c>
      <c r="P59" s="70">
        <f t="shared" si="36"/>
        <v>0</v>
      </c>
      <c r="Q59" s="70">
        <f t="shared" si="37"/>
        <v>0</v>
      </c>
      <c r="R59" s="72">
        <f t="shared" si="38"/>
        <v>0</v>
      </c>
      <c r="S59" s="69">
        <f t="shared" si="39"/>
        <v>0</v>
      </c>
      <c r="T59" s="69">
        <f t="shared" si="40"/>
        <v>0</v>
      </c>
      <c r="U59" s="69">
        <f t="shared" si="50"/>
        <v>0</v>
      </c>
      <c r="V59" s="73">
        <f t="shared" si="41"/>
        <v>0</v>
      </c>
      <c r="W59" s="139"/>
      <c r="X59" s="104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73"/>
      <c r="BF59" s="139"/>
      <c r="BG59" s="104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73"/>
      <c r="CO59" s="69"/>
      <c r="CP59" s="73"/>
      <c r="CQ59" s="69"/>
      <c r="CR59" s="73"/>
      <c r="CS59" s="69"/>
      <c r="CT59" s="69"/>
      <c r="CU59" s="69"/>
      <c r="CV59" s="69"/>
      <c r="CW59" s="69"/>
      <c r="CX59" s="105"/>
      <c r="CY59" s="150"/>
      <c r="CZ59" s="104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113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73"/>
      <c r="EH59" s="69"/>
      <c r="EI59" s="73"/>
      <c r="EJ59" s="69"/>
      <c r="EK59" s="73"/>
      <c r="EL59" s="69"/>
      <c r="EM59" s="69"/>
      <c r="EN59" s="102">
        <f t="shared" si="42"/>
        <v>0</v>
      </c>
      <c r="EO59" s="104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73"/>
      <c r="FW59" s="69"/>
      <c r="FX59" s="73"/>
      <c r="FY59" s="69"/>
      <c r="FZ59" s="73"/>
      <c r="GA59" s="69"/>
      <c r="GB59" s="69"/>
      <c r="GC59" s="69"/>
      <c r="GD59" s="69"/>
      <c r="GE59" s="69"/>
      <c r="GF59" s="105"/>
      <c r="GG59" s="102">
        <f t="shared" si="51"/>
        <v>0</v>
      </c>
      <c r="GH59" s="104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106"/>
    </row>
    <row r="60" spans="1:223" ht="12.75" hidden="1">
      <c r="A60" s="76"/>
      <c r="B60" s="75"/>
      <c r="C60" s="23">
        <f t="shared" si="44"/>
        <v>0</v>
      </c>
      <c r="D60" s="17">
        <f t="shared" si="31"/>
        <v>0</v>
      </c>
      <c r="E60" s="69">
        <f t="shared" si="45"/>
        <v>0</v>
      </c>
      <c r="F60" s="17">
        <f t="shared" si="32"/>
        <v>0</v>
      </c>
      <c r="G60" s="17">
        <f t="shared" si="33"/>
        <v>0</v>
      </c>
      <c r="H60" s="69">
        <f t="shared" si="46"/>
        <v>0</v>
      </c>
      <c r="I60" s="70">
        <f t="shared" si="47"/>
        <v>0</v>
      </c>
      <c r="J60" s="71" t="e">
        <f t="shared" si="48"/>
        <v>#DIV/0!</v>
      </c>
      <c r="K60" s="71">
        <f aca="true" t="shared" si="52" ref="K60:K65">ABS(I60*100/I1)</f>
        <v>0</v>
      </c>
      <c r="L60" s="70">
        <f>K1</f>
        <v>34</v>
      </c>
      <c r="M60" s="70">
        <f t="shared" si="34"/>
        <v>0</v>
      </c>
      <c r="N60" s="70">
        <f t="shared" si="49"/>
        <v>0</v>
      </c>
      <c r="O60" s="70">
        <f t="shared" si="35"/>
        <v>0</v>
      </c>
      <c r="P60" s="70">
        <f t="shared" si="36"/>
        <v>0</v>
      </c>
      <c r="Q60" s="70">
        <f t="shared" si="37"/>
        <v>0</v>
      </c>
      <c r="R60" s="72">
        <f t="shared" si="38"/>
        <v>0</v>
      </c>
      <c r="S60" s="69">
        <f t="shared" si="39"/>
        <v>0</v>
      </c>
      <c r="T60" s="69">
        <f t="shared" si="40"/>
        <v>0</v>
      </c>
      <c r="U60" s="69">
        <f t="shared" si="50"/>
        <v>0</v>
      </c>
      <c r="V60" s="73">
        <f t="shared" si="41"/>
        <v>0</v>
      </c>
      <c r="W60" s="139"/>
      <c r="X60" s="104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73"/>
      <c r="BF60" s="139"/>
      <c r="BG60" s="104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73"/>
      <c r="CO60" s="69"/>
      <c r="CP60" s="73"/>
      <c r="CQ60" s="69"/>
      <c r="CR60" s="73"/>
      <c r="CS60" s="69"/>
      <c r="CT60" s="69"/>
      <c r="CU60" s="69"/>
      <c r="CV60" s="69"/>
      <c r="CW60" s="69"/>
      <c r="CX60" s="105"/>
      <c r="CY60" s="139"/>
      <c r="CZ60" s="104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73"/>
      <c r="EH60" s="69"/>
      <c r="EI60" s="73"/>
      <c r="EJ60" s="69"/>
      <c r="EK60" s="73"/>
      <c r="EL60" s="69"/>
      <c r="EM60" s="69"/>
      <c r="EN60" s="102">
        <f t="shared" si="42"/>
        <v>0</v>
      </c>
      <c r="EO60" s="104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73"/>
      <c r="FW60" s="69"/>
      <c r="FX60" s="73"/>
      <c r="FY60" s="69"/>
      <c r="FZ60" s="73"/>
      <c r="GA60" s="69"/>
      <c r="GB60" s="69"/>
      <c r="GC60" s="69"/>
      <c r="GD60" s="69"/>
      <c r="GE60" s="69"/>
      <c r="GF60" s="105"/>
      <c r="GG60" s="102">
        <f t="shared" si="51"/>
        <v>0</v>
      </c>
      <c r="GH60" s="104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106"/>
    </row>
    <row r="61" spans="1:223" ht="12.75" hidden="1">
      <c r="A61" s="76"/>
      <c r="B61" s="75"/>
      <c r="C61" s="23">
        <f aca="true" t="shared" si="53" ref="C61:C67">COUNT(BG61:CX61)</f>
        <v>0</v>
      </c>
      <c r="D61" s="17">
        <f t="shared" si="31"/>
        <v>0</v>
      </c>
      <c r="E61" s="69">
        <f aca="true" t="shared" si="54" ref="E61:E67">COUNTIF(BG61:CX61,90)</f>
        <v>0</v>
      </c>
      <c r="F61" s="17">
        <f t="shared" si="32"/>
        <v>0</v>
      </c>
      <c r="G61" s="17">
        <f t="shared" si="33"/>
        <v>0</v>
      </c>
      <c r="H61" s="69">
        <f aca="true" t="shared" si="55" ref="H61:H67">COUNTIF(BG61:CX61,"S")</f>
        <v>0</v>
      </c>
      <c r="I61" s="70">
        <f aca="true" t="shared" si="56" ref="I61:I67">SUM(BG61:CX61)</f>
        <v>0</v>
      </c>
      <c r="J61" s="71" t="e">
        <f aca="true" t="shared" si="57" ref="J61:J67">ABS(I61/C61)</f>
        <v>#DIV/0!</v>
      </c>
      <c r="K61" s="71" t="e">
        <f t="shared" si="52"/>
        <v>#DIV/0!</v>
      </c>
      <c r="L61" s="70">
        <f>K1</f>
        <v>34</v>
      </c>
      <c r="M61" s="70">
        <f t="shared" si="34"/>
        <v>0</v>
      </c>
      <c r="N61" s="70">
        <f aca="true" t="shared" si="58" ref="N61:N67">SUM(O61:Q61)</f>
        <v>0</v>
      </c>
      <c r="O61" s="70">
        <f t="shared" si="35"/>
        <v>0</v>
      </c>
      <c r="P61" s="70">
        <f t="shared" si="36"/>
        <v>0</v>
      </c>
      <c r="Q61" s="70">
        <f t="shared" si="37"/>
        <v>0</v>
      </c>
      <c r="R61" s="72">
        <f t="shared" si="38"/>
        <v>0</v>
      </c>
      <c r="S61" s="69">
        <f t="shared" si="39"/>
        <v>0</v>
      </c>
      <c r="T61" s="69">
        <f t="shared" si="40"/>
        <v>0</v>
      </c>
      <c r="U61" s="69">
        <f aca="true" t="shared" si="59" ref="U61:U67">SUM(S61:T61)</f>
        <v>0</v>
      </c>
      <c r="V61" s="73">
        <f t="shared" si="41"/>
        <v>0</v>
      </c>
      <c r="W61" s="139"/>
      <c r="X61" s="104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73"/>
      <c r="BF61" s="139"/>
      <c r="BG61" s="104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73"/>
      <c r="CO61" s="69"/>
      <c r="CP61" s="73"/>
      <c r="CQ61" s="69"/>
      <c r="CR61" s="73"/>
      <c r="CS61" s="69"/>
      <c r="CT61" s="69"/>
      <c r="CU61" s="69"/>
      <c r="CV61" s="69"/>
      <c r="CW61" s="69"/>
      <c r="CX61" s="105"/>
      <c r="CY61" s="139"/>
      <c r="CZ61" s="104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73"/>
      <c r="EH61" s="69"/>
      <c r="EI61" s="73"/>
      <c r="EJ61" s="69"/>
      <c r="EK61" s="73"/>
      <c r="EL61" s="69"/>
      <c r="EM61" s="69"/>
      <c r="EN61" s="102">
        <f t="shared" si="42"/>
        <v>0</v>
      </c>
      <c r="EO61" s="104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73"/>
      <c r="FW61" s="69"/>
      <c r="FX61" s="73"/>
      <c r="FY61" s="69"/>
      <c r="FZ61" s="73"/>
      <c r="GA61" s="69"/>
      <c r="GB61" s="69"/>
      <c r="GC61" s="69"/>
      <c r="GD61" s="69"/>
      <c r="GE61" s="69"/>
      <c r="GF61" s="105"/>
      <c r="GG61" s="102">
        <f t="shared" si="51"/>
        <v>0</v>
      </c>
      <c r="GH61" s="104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106"/>
    </row>
    <row r="62" spans="1:223" ht="12.75" hidden="1">
      <c r="A62" s="76"/>
      <c r="B62" s="75"/>
      <c r="C62" s="23">
        <f t="shared" si="53"/>
        <v>0</v>
      </c>
      <c r="D62" s="17">
        <f t="shared" si="31"/>
        <v>0</v>
      </c>
      <c r="E62" s="69">
        <f t="shared" si="54"/>
        <v>0</v>
      </c>
      <c r="F62" s="17">
        <f t="shared" si="32"/>
        <v>0</v>
      </c>
      <c r="G62" s="17">
        <f t="shared" si="33"/>
        <v>0</v>
      </c>
      <c r="H62" s="69">
        <f t="shared" si="55"/>
        <v>0</v>
      </c>
      <c r="I62" s="70">
        <f t="shared" si="56"/>
        <v>0</v>
      </c>
      <c r="J62" s="71" t="e">
        <f t="shared" si="57"/>
        <v>#DIV/0!</v>
      </c>
      <c r="K62" s="71" t="e">
        <f t="shared" si="52"/>
        <v>#VALUE!</v>
      </c>
      <c r="L62" s="70">
        <f>K1</f>
        <v>34</v>
      </c>
      <c r="M62" s="70">
        <f t="shared" si="34"/>
        <v>0</v>
      </c>
      <c r="N62" s="70">
        <f t="shared" si="58"/>
        <v>0</v>
      </c>
      <c r="O62" s="70">
        <f t="shared" si="35"/>
        <v>0</v>
      </c>
      <c r="P62" s="70">
        <f t="shared" si="36"/>
        <v>0</v>
      </c>
      <c r="Q62" s="70">
        <f t="shared" si="37"/>
        <v>0</v>
      </c>
      <c r="R62" s="72">
        <f t="shared" si="38"/>
        <v>0</v>
      </c>
      <c r="S62" s="69">
        <f t="shared" si="39"/>
        <v>0</v>
      </c>
      <c r="T62" s="69">
        <f t="shared" si="40"/>
        <v>0</v>
      </c>
      <c r="U62" s="69">
        <f t="shared" si="59"/>
        <v>0</v>
      </c>
      <c r="V62" s="73">
        <f t="shared" si="41"/>
        <v>0</v>
      </c>
      <c r="W62" s="139"/>
      <c r="X62" s="104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73"/>
      <c r="BF62" s="139"/>
      <c r="BG62" s="104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73"/>
      <c r="CO62" s="69"/>
      <c r="CP62" s="73"/>
      <c r="CQ62" s="69"/>
      <c r="CR62" s="73"/>
      <c r="CS62" s="69"/>
      <c r="CT62" s="69"/>
      <c r="CU62" s="69"/>
      <c r="CV62" s="69"/>
      <c r="CW62" s="69"/>
      <c r="CX62" s="105"/>
      <c r="CY62" s="150"/>
      <c r="CZ62" s="104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73"/>
      <c r="EH62" s="69"/>
      <c r="EI62" s="73"/>
      <c r="EJ62" s="69"/>
      <c r="EK62" s="73"/>
      <c r="EL62" s="69"/>
      <c r="EM62" s="69"/>
      <c r="EN62" s="102">
        <f t="shared" si="42"/>
        <v>0</v>
      </c>
      <c r="EO62" s="104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73"/>
      <c r="FW62" s="69"/>
      <c r="FX62" s="73"/>
      <c r="FY62" s="69"/>
      <c r="FZ62" s="73"/>
      <c r="GA62" s="69"/>
      <c r="GB62" s="69"/>
      <c r="GC62" s="69"/>
      <c r="GD62" s="69"/>
      <c r="GE62" s="69"/>
      <c r="GF62" s="105"/>
      <c r="GG62" s="102">
        <f t="shared" si="51"/>
        <v>0</v>
      </c>
      <c r="GH62" s="104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106"/>
    </row>
    <row r="63" spans="1:223" ht="12.75" hidden="1">
      <c r="A63" s="76"/>
      <c r="B63" s="75"/>
      <c r="C63" s="23">
        <f t="shared" si="53"/>
        <v>0</v>
      </c>
      <c r="D63" s="17">
        <f t="shared" si="31"/>
        <v>0</v>
      </c>
      <c r="E63" s="69">
        <f t="shared" si="54"/>
        <v>0</v>
      </c>
      <c r="F63" s="17">
        <f t="shared" si="32"/>
        <v>0</v>
      </c>
      <c r="G63" s="17">
        <f t="shared" si="33"/>
        <v>0</v>
      </c>
      <c r="H63" s="69">
        <f t="shared" si="55"/>
        <v>0</v>
      </c>
      <c r="I63" s="70">
        <f t="shared" si="56"/>
        <v>0</v>
      </c>
      <c r="J63" s="71" t="e">
        <f t="shared" si="57"/>
        <v>#DIV/0!</v>
      </c>
      <c r="K63" s="71" t="e">
        <f t="shared" si="52"/>
        <v>#DIV/0!</v>
      </c>
      <c r="L63" s="70">
        <f>K1</f>
        <v>34</v>
      </c>
      <c r="M63" s="70">
        <f t="shared" si="34"/>
        <v>0</v>
      </c>
      <c r="N63" s="70">
        <f t="shared" si="58"/>
        <v>0</v>
      </c>
      <c r="O63" s="70">
        <f t="shared" si="35"/>
        <v>0</v>
      </c>
      <c r="P63" s="70">
        <f t="shared" si="36"/>
        <v>0</v>
      </c>
      <c r="Q63" s="70">
        <f t="shared" si="37"/>
        <v>0</v>
      </c>
      <c r="R63" s="72">
        <f t="shared" si="38"/>
        <v>0</v>
      </c>
      <c r="S63" s="69">
        <f t="shared" si="39"/>
        <v>0</v>
      </c>
      <c r="T63" s="69">
        <f t="shared" si="40"/>
        <v>0</v>
      </c>
      <c r="U63" s="69">
        <f t="shared" si="59"/>
        <v>0</v>
      </c>
      <c r="V63" s="73">
        <f t="shared" si="41"/>
        <v>0</v>
      </c>
      <c r="W63" s="139"/>
      <c r="X63" s="104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73"/>
      <c r="BF63" s="139"/>
      <c r="BG63" s="104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73"/>
      <c r="CO63" s="69"/>
      <c r="CP63" s="73"/>
      <c r="CQ63" s="69"/>
      <c r="CR63" s="73"/>
      <c r="CS63" s="69"/>
      <c r="CT63" s="69"/>
      <c r="CU63" s="69"/>
      <c r="CV63" s="69"/>
      <c r="CW63" s="69"/>
      <c r="CX63" s="105"/>
      <c r="CY63" s="139"/>
      <c r="CZ63" s="104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73"/>
      <c r="EH63" s="69"/>
      <c r="EI63" s="73"/>
      <c r="EJ63" s="69"/>
      <c r="EK63" s="73"/>
      <c r="EL63" s="69"/>
      <c r="EM63" s="69"/>
      <c r="EN63" s="102">
        <f t="shared" si="42"/>
        <v>0</v>
      </c>
      <c r="EO63" s="104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73"/>
      <c r="FW63" s="69"/>
      <c r="FX63" s="73"/>
      <c r="FY63" s="69"/>
      <c r="FZ63" s="73"/>
      <c r="GA63" s="69"/>
      <c r="GB63" s="69"/>
      <c r="GC63" s="69"/>
      <c r="GD63" s="69"/>
      <c r="GE63" s="69"/>
      <c r="GF63" s="105"/>
      <c r="GG63" s="102">
        <f t="shared" si="51"/>
        <v>0</v>
      </c>
      <c r="GH63" s="104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106"/>
    </row>
    <row r="64" spans="1:223" ht="12.75" hidden="1">
      <c r="A64" s="76"/>
      <c r="B64" s="75"/>
      <c r="C64" s="23">
        <f t="shared" si="53"/>
        <v>0</v>
      </c>
      <c r="D64" s="17">
        <f t="shared" si="31"/>
        <v>0</v>
      </c>
      <c r="E64" s="69">
        <f t="shared" si="54"/>
        <v>0</v>
      </c>
      <c r="F64" s="17">
        <f t="shared" si="32"/>
        <v>0</v>
      </c>
      <c r="G64" s="17">
        <f t="shared" si="33"/>
        <v>0</v>
      </c>
      <c r="H64" s="69">
        <f t="shared" si="55"/>
        <v>0</v>
      </c>
      <c r="I64" s="70">
        <f t="shared" si="56"/>
        <v>0</v>
      </c>
      <c r="J64" s="71" t="e">
        <f t="shared" si="57"/>
        <v>#DIV/0!</v>
      </c>
      <c r="K64" s="71">
        <f t="shared" si="52"/>
        <v>0</v>
      </c>
      <c r="L64" s="70">
        <f>K1</f>
        <v>34</v>
      </c>
      <c r="M64" s="70">
        <f t="shared" si="34"/>
        <v>0</v>
      </c>
      <c r="N64" s="70">
        <f t="shared" si="58"/>
        <v>0</v>
      </c>
      <c r="O64" s="70">
        <f t="shared" si="35"/>
        <v>0</v>
      </c>
      <c r="P64" s="70">
        <f t="shared" si="36"/>
        <v>0</v>
      </c>
      <c r="Q64" s="70">
        <f t="shared" si="37"/>
        <v>0</v>
      </c>
      <c r="R64" s="72">
        <f t="shared" si="38"/>
        <v>0</v>
      </c>
      <c r="S64" s="69">
        <f t="shared" si="39"/>
        <v>0</v>
      </c>
      <c r="T64" s="69">
        <f t="shared" si="40"/>
        <v>0</v>
      </c>
      <c r="U64" s="69">
        <f t="shared" si="59"/>
        <v>0</v>
      </c>
      <c r="V64" s="73">
        <f t="shared" si="41"/>
        <v>0</v>
      </c>
      <c r="W64" s="139"/>
      <c r="X64" s="104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73"/>
      <c r="BF64" s="139"/>
      <c r="BG64" s="104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73"/>
      <c r="CO64" s="69"/>
      <c r="CP64" s="73"/>
      <c r="CQ64" s="69"/>
      <c r="CR64" s="73"/>
      <c r="CS64" s="69"/>
      <c r="CT64" s="69"/>
      <c r="CU64" s="69"/>
      <c r="CV64" s="69"/>
      <c r="CW64" s="69"/>
      <c r="CX64" s="105"/>
      <c r="CY64" s="150"/>
      <c r="CZ64" s="104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73"/>
      <c r="EH64" s="69"/>
      <c r="EI64" s="73"/>
      <c r="EJ64" s="69"/>
      <c r="EK64" s="73"/>
      <c r="EL64" s="69"/>
      <c r="EM64" s="69"/>
      <c r="EN64" s="102">
        <f t="shared" si="42"/>
        <v>0</v>
      </c>
      <c r="EO64" s="104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73"/>
      <c r="FW64" s="69"/>
      <c r="FX64" s="73"/>
      <c r="FY64" s="69"/>
      <c r="FZ64" s="73"/>
      <c r="GA64" s="69"/>
      <c r="GB64" s="69"/>
      <c r="GC64" s="69"/>
      <c r="GD64" s="69"/>
      <c r="GE64" s="69"/>
      <c r="GF64" s="105"/>
      <c r="GG64" s="102">
        <f t="shared" si="51"/>
        <v>0</v>
      </c>
      <c r="GH64" s="104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106"/>
    </row>
    <row r="65" spans="1:223" ht="12.75" hidden="1">
      <c r="A65" s="76"/>
      <c r="B65" s="75"/>
      <c r="C65" s="23">
        <f t="shared" si="53"/>
        <v>0</v>
      </c>
      <c r="D65" s="17">
        <f t="shared" si="31"/>
        <v>0</v>
      </c>
      <c r="E65" s="69">
        <f t="shared" si="54"/>
        <v>0</v>
      </c>
      <c r="F65" s="17">
        <f t="shared" si="32"/>
        <v>0</v>
      </c>
      <c r="G65" s="17">
        <f t="shared" si="33"/>
        <v>0</v>
      </c>
      <c r="H65" s="69">
        <f t="shared" si="55"/>
        <v>0</v>
      </c>
      <c r="I65" s="70">
        <f t="shared" si="56"/>
        <v>0</v>
      </c>
      <c r="J65" s="71" t="e">
        <f t="shared" si="57"/>
        <v>#DIV/0!</v>
      </c>
      <c r="K65" s="71">
        <f t="shared" si="52"/>
        <v>0</v>
      </c>
      <c r="L65" s="70">
        <f>K1</f>
        <v>34</v>
      </c>
      <c r="M65" s="70">
        <f t="shared" si="34"/>
        <v>0</v>
      </c>
      <c r="N65" s="70">
        <f t="shared" si="58"/>
        <v>0</v>
      </c>
      <c r="O65" s="70">
        <f t="shared" si="35"/>
        <v>0</v>
      </c>
      <c r="P65" s="70">
        <f t="shared" si="36"/>
        <v>0</v>
      </c>
      <c r="Q65" s="70">
        <f t="shared" si="37"/>
        <v>0</v>
      </c>
      <c r="R65" s="72">
        <f t="shared" si="38"/>
        <v>0</v>
      </c>
      <c r="S65" s="69">
        <f t="shared" si="39"/>
        <v>0</v>
      </c>
      <c r="T65" s="69">
        <f t="shared" si="40"/>
        <v>0</v>
      </c>
      <c r="U65" s="69">
        <f t="shared" si="59"/>
        <v>0</v>
      </c>
      <c r="V65" s="73">
        <f t="shared" si="41"/>
        <v>0</v>
      </c>
      <c r="W65" s="139"/>
      <c r="X65" s="104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73"/>
      <c r="BF65" s="139"/>
      <c r="BG65" s="104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73"/>
      <c r="CO65" s="69"/>
      <c r="CP65" s="73"/>
      <c r="CQ65" s="69"/>
      <c r="CR65" s="73"/>
      <c r="CS65" s="69"/>
      <c r="CT65" s="69"/>
      <c r="CU65" s="69"/>
      <c r="CV65" s="69"/>
      <c r="CW65" s="69"/>
      <c r="CX65" s="105"/>
      <c r="CY65" s="139"/>
      <c r="CZ65" s="104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73"/>
      <c r="EH65" s="69"/>
      <c r="EI65" s="73"/>
      <c r="EJ65" s="69"/>
      <c r="EK65" s="73"/>
      <c r="EL65" s="69"/>
      <c r="EM65" s="69"/>
      <c r="EN65" s="102">
        <f t="shared" si="42"/>
        <v>0</v>
      </c>
      <c r="EO65" s="104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73"/>
      <c r="FW65" s="69"/>
      <c r="FX65" s="73"/>
      <c r="FY65" s="69"/>
      <c r="FZ65" s="73"/>
      <c r="GA65" s="69"/>
      <c r="GB65" s="69"/>
      <c r="GC65" s="69"/>
      <c r="GD65" s="69"/>
      <c r="GE65" s="69"/>
      <c r="GF65" s="105"/>
      <c r="GG65" s="102">
        <f t="shared" si="51"/>
        <v>0</v>
      </c>
      <c r="GH65" s="104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106"/>
    </row>
    <row r="66" spans="1:223" s="144" customFormat="1" ht="12.75">
      <c r="A66" s="152" t="s">
        <v>148</v>
      </c>
      <c r="B66" s="147" t="s">
        <v>135</v>
      </c>
      <c r="C66" s="132">
        <f t="shared" si="53"/>
        <v>0</v>
      </c>
      <c r="D66" s="133">
        <f t="shared" si="31"/>
        <v>0</v>
      </c>
      <c r="E66" s="134">
        <f t="shared" si="54"/>
        <v>0</v>
      </c>
      <c r="F66" s="133">
        <f t="shared" si="32"/>
        <v>0</v>
      </c>
      <c r="G66" s="133">
        <f t="shared" si="33"/>
        <v>0</v>
      </c>
      <c r="H66" s="134">
        <f t="shared" si="55"/>
        <v>0</v>
      </c>
      <c r="I66" s="135">
        <f t="shared" si="56"/>
        <v>0</v>
      </c>
      <c r="J66" s="136" t="e">
        <f t="shared" si="57"/>
        <v>#DIV/0!</v>
      </c>
      <c r="K66" s="136">
        <f>ABS(I66*100/I1)</f>
        <v>0</v>
      </c>
      <c r="L66" s="135">
        <f>K1</f>
        <v>34</v>
      </c>
      <c r="M66" s="135">
        <f t="shared" si="34"/>
        <v>0</v>
      </c>
      <c r="N66" s="135">
        <f t="shared" si="58"/>
        <v>0</v>
      </c>
      <c r="O66" s="135">
        <f t="shared" si="35"/>
        <v>0</v>
      </c>
      <c r="P66" s="135">
        <f t="shared" si="36"/>
        <v>0</v>
      </c>
      <c r="Q66" s="135">
        <f t="shared" si="37"/>
        <v>0</v>
      </c>
      <c r="R66" s="137">
        <f t="shared" si="38"/>
        <v>4</v>
      </c>
      <c r="S66" s="134">
        <f t="shared" si="39"/>
        <v>0</v>
      </c>
      <c r="T66" s="134">
        <f t="shared" si="40"/>
        <v>0</v>
      </c>
      <c r="U66" s="134">
        <f t="shared" si="59"/>
        <v>0</v>
      </c>
      <c r="V66" s="138">
        <f t="shared" si="41"/>
        <v>0</v>
      </c>
      <c r="W66" s="139"/>
      <c r="X66" s="148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8"/>
      <c r="BF66" s="139"/>
      <c r="BG66" s="148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8"/>
      <c r="CO66" s="134"/>
      <c r="CP66" s="138"/>
      <c r="CQ66" s="134"/>
      <c r="CR66" s="138"/>
      <c r="CS66" s="134"/>
      <c r="CT66" s="134"/>
      <c r="CU66" s="134"/>
      <c r="CV66" s="134"/>
      <c r="CW66" s="134"/>
      <c r="CX66" s="149"/>
      <c r="CY66" s="150"/>
      <c r="CZ66" s="148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8"/>
      <c r="EH66" s="134"/>
      <c r="EI66" s="138"/>
      <c r="EJ66" s="134"/>
      <c r="EK66" s="138"/>
      <c r="EL66" s="134"/>
      <c r="EM66" s="134"/>
      <c r="EN66" s="142">
        <f t="shared" si="42"/>
        <v>4</v>
      </c>
      <c r="EO66" s="148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34"/>
      <c r="FI66" s="134"/>
      <c r="FJ66" s="134"/>
      <c r="FK66" s="134"/>
      <c r="FL66" s="134"/>
      <c r="FM66" s="134"/>
      <c r="FN66" s="128">
        <v>1</v>
      </c>
      <c r="FO66" s="134"/>
      <c r="FP66" s="128">
        <v>1</v>
      </c>
      <c r="FQ66" s="128">
        <v>1</v>
      </c>
      <c r="FR66" s="128">
        <v>1</v>
      </c>
      <c r="FS66" s="134"/>
      <c r="FT66" s="134"/>
      <c r="FU66" s="134"/>
      <c r="FV66" s="138"/>
      <c r="FW66" s="134"/>
      <c r="FX66" s="138"/>
      <c r="FY66" s="134"/>
      <c r="FZ66" s="138"/>
      <c r="GA66" s="134"/>
      <c r="GB66" s="134"/>
      <c r="GC66" s="134"/>
      <c r="GD66" s="134"/>
      <c r="GE66" s="134"/>
      <c r="GF66" s="149"/>
      <c r="GG66" s="142">
        <f t="shared" si="51"/>
        <v>0</v>
      </c>
      <c r="GH66" s="148"/>
      <c r="GI66" s="134"/>
      <c r="GJ66" s="134"/>
      <c r="GK66" s="134"/>
      <c r="GL66" s="134"/>
      <c r="GM66" s="134"/>
      <c r="GN66" s="134"/>
      <c r="GO66" s="134"/>
      <c r="GP66" s="134"/>
      <c r="GQ66" s="134"/>
      <c r="GR66" s="134"/>
      <c r="GS66" s="134"/>
      <c r="GT66" s="134"/>
      <c r="GU66" s="134"/>
      <c r="GV66" s="134"/>
      <c r="GW66" s="134"/>
      <c r="GX66" s="134"/>
      <c r="GY66" s="134"/>
      <c r="GZ66" s="134"/>
      <c r="HA66" s="134"/>
      <c r="HB66" s="134"/>
      <c r="HC66" s="134"/>
      <c r="HD66" s="134"/>
      <c r="HE66" s="134"/>
      <c r="HF66" s="134"/>
      <c r="HG66" s="134"/>
      <c r="HH66" s="134"/>
      <c r="HI66" s="134"/>
      <c r="HJ66" s="134"/>
      <c r="HK66" s="134"/>
      <c r="HL66" s="134"/>
      <c r="HM66" s="134"/>
      <c r="HN66" s="134"/>
      <c r="HO66" s="151"/>
    </row>
    <row r="67" spans="1:223" s="144" customFormat="1" ht="12.75">
      <c r="A67" s="146" t="s">
        <v>149</v>
      </c>
      <c r="B67" s="147" t="s">
        <v>136</v>
      </c>
      <c r="C67" s="132">
        <f t="shared" si="53"/>
        <v>0</v>
      </c>
      <c r="D67" s="133">
        <f t="shared" si="31"/>
        <v>0</v>
      </c>
      <c r="E67" s="134">
        <f t="shared" si="54"/>
        <v>0</v>
      </c>
      <c r="F67" s="133">
        <f t="shared" si="32"/>
        <v>0</v>
      </c>
      <c r="G67" s="133">
        <f t="shared" si="33"/>
        <v>0</v>
      </c>
      <c r="H67" s="134">
        <f t="shared" si="55"/>
        <v>0</v>
      </c>
      <c r="I67" s="135">
        <f t="shared" si="56"/>
        <v>0</v>
      </c>
      <c r="J67" s="136" t="e">
        <f t="shared" si="57"/>
        <v>#DIV/0!</v>
      </c>
      <c r="K67" s="136">
        <f>ABS(I67*100/I1)</f>
        <v>0</v>
      </c>
      <c r="L67" s="135">
        <f>K1</f>
        <v>34</v>
      </c>
      <c r="M67" s="135">
        <f t="shared" si="34"/>
        <v>0</v>
      </c>
      <c r="N67" s="135">
        <f t="shared" si="58"/>
        <v>0</v>
      </c>
      <c r="O67" s="135">
        <f t="shared" si="35"/>
        <v>0</v>
      </c>
      <c r="P67" s="135">
        <f t="shared" si="36"/>
        <v>0</v>
      </c>
      <c r="Q67" s="135">
        <f t="shared" si="37"/>
        <v>0</v>
      </c>
      <c r="R67" s="137">
        <f t="shared" si="38"/>
        <v>0</v>
      </c>
      <c r="S67" s="134">
        <f t="shared" si="39"/>
        <v>0</v>
      </c>
      <c r="T67" s="134">
        <f t="shared" si="40"/>
        <v>0</v>
      </c>
      <c r="U67" s="134">
        <f t="shared" si="59"/>
        <v>0</v>
      </c>
      <c r="V67" s="138">
        <f t="shared" si="41"/>
        <v>0</v>
      </c>
      <c r="W67" s="139"/>
      <c r="X67" s="148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8"/>
      <c r="BF67" s="139"/>
      <c r="BG67" s="148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8"/>
      <c r="CO67" s="134"/>
      <c r="CP67" s="138"/>
      <c r="CQ67" s="134"/>
      <c r="CR67" s="138"/>
      <c r="CS67" s="134"/>
      <c r="CT67" s="134"/>
      <c r="CU67" s="134"/>
      <c r="CV67" s="134"/>
      <c r="CW67" s="134"/>
      <c r="CX67" s="149"/>
      <c r="CY67" s="139"/>
      <c r="CZ67" s="148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8"/>
      <c r="EH67" s="134"/>
      <c r="EI67" s="138"/>
      <c r="EJ67" s="134"/>
      <c r="EK67" s="138"/>
      <c r="EL67" s="134"/>
      <c r="EM67" s="134"/>
      <c r="EN67" s="142">
        <f t="shared" si="42"/>
        <v>0</v>
      </c>
      <c r="EO67" s="148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4"/>
      <c r="FI67" s="134"/>
      <c r="FJ67" s="134"/>
      <c r="FK67" s="134"/>
      <c r="FL67" s="134"/>
      <c r="FM67" s="134"/>
      <c r="FN67" s="134"/>
      <c r="FO67" s="134"/>
      <c r="FP67" s="134"/>
      <c r="FQ67" s="134"/>
      <c r="FR67" s="134"/>
      <c r="FS67" s="134"/>
      <c r="FT67" s="134"/>
      <c r="FU67" s="134"/>
      <c r="FV67" s="138"/>
      <c r="FW67" s="134"/>
      <c r="FX67" s="138"/>
      <c r="FY67" s="134"/>
      <c r="FZ67" s="138"/>
      <c r="GA67" s="134"/>
      <c r="GB67" s="134"/>
      <c r="GC67" s="134"/>
      <c r="GD67" s="134"/>
      <c r="GE67" s="134"/>
      <c r="GF67" s="149"/>
      <c r="GG67" s="142">
        <f t="shared" si="51"/>
        <v>0</v>
      </c>
      <c r="GH67" s="148"/>
      <c r="GI67" s="134"/>
      <c r="GJ67" s="134"/>
      <c r="GK67" s="134"/>
      <c r="GL67" s="134"/>
      <c r="GM67" s="134"/>
      <c r="GN67" s="134"/>
      <c r="GO67" s="134"/>
      <c r="GP67" s="134"/>
      <c r="GQ67" s="134"/>
      <c r="GR67" s="134"/>
      <c r="GS67" s="134"/>
      <c r="GT67" s="134"/>
      <c r="GU67" s="134"/>
      <c r="GV67" s="134"/>
      <c r="GW67" s="134"/>
      <c r="GX67" s="134"/>
      <c r="GY67" s="134"/>
      <c r="GZ67" s="134"/>
      <c r="HA67" s="134"/>
      <c r="HB67" s="134"/>
      <c r="HC67" s="134"/>
      <c r="HD67" s="134"/>
      <c r="HE67" s="134"/>
      <c r="HF67" s="134"/>
      <c r="HG67" s="134"/>
      <c r="HH67" s="134"/>
      <c r="HI67" s="134"/>
      <c r="HJ67" s="134"/>
      <c r="HK67" s="134"/>
      <c r="HL67" s="134"/>
      <c r="HM67" s="134"/>
      <c r="HN67" s="134"/>
      <c r="HO67" s="151"/>
    </row>
    <row r="68" spans="1:223" s="144" customFormat="1" ht="12.75">
      <c r="A68" s="152" t="s">
        <v>45</v>
      </c>
      <c r="B68" s="147" t="s">
        <v>135</v>
      </c>
      <c r="C68" s="132"/>
      <c r="D68" s="133"/>
      <c r="E68" s="134"/>
      <c r="F68" s="133"/>
      <c r="G68" s="133"/>
      <c r="H68" s="134">
        <f>COUNTIF(BG68:CX68,"S")</f>
        <v>0</v>
      </c>
      <c r="I68" s="135"/>
      <c r="J68" s="136"/>
      <c r="K68" s="136"/>
      <c r="L68" s="136"/>
      <c r="M68" s="135"/>
      <c r="N68" s="135"/>
      <c r="O68" s="135"/>
      <c r="P68" s="135"/>
      <c r="Q68" s="135"/>
      <c r="R68" s="137">
        <f t="shared" si="38"/>
        <v>1</v>
      </c>
      <c r="S68" s="134">
        <f t="shared" si="39"/>
        <v>0</v>
      </c>
      <c r="T68" s="134">
        <f t="shared" si="40"/>
        <v>0</v>
      </c>
      <c r="U68" s="134">
        <f>SUM(S68:T68)</f>
        <v>0</v>
      </c>
      <c r="V68" s="138">
        <f t="shared" si="41"/>
        <v>0</v>
      </c>
      <c r="W68" s="139"/>
      <c r="X68" s="148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8"/>
      <c r="BF68" s="139"/>
      <c r="BG68" s="148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8"/>
      <c r="CO68" s="134"/>
      <c r="CP68" s="138"/>
      <c r="CQ68" s="134"/>
      <c r="CR68" s="138"/>
      <c r="CS68" s="134"/>
      <c r="CT68" s="134"/>
      <c r="CU68" s="134"/>
      <c r="CV68" s="134"/>
      <c r="CW68" s="134"/>
      <c r="CX68" s="149"/>
      <c r="CY68" s="150"/>
      <c r="CZ68" s="148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8"/>
      <c r="EH68" s="134"/>
      <c r="EI68" s="138"/>
      <c r="EJ68" s="134"/>
      <c r="EK68" s="138"/>
      <c r="EL68" s="134"/>
      <c r="EM68" s="134"/>
      <c r="EN68" s="142">
        <f t="shared" si="42"/>
        <v>1</v>
      </c>
      <c r="EO68" s="148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28">
        <v>1</v>
      </c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8"/>
      <c r="FW68" s="134"/>
      <c r="FX68" s="138"/>
      <c r="FY68" s="134"/>
      <c r="FZ68" s="138"/>
      <c r="GA68" s="134"/>
      <c r="GB68" s="134"/>
      <c r="GC68" s="134"/>
      <c r="GD68" s="134"/>
      <c r="GE68" s="134"/>
      <c r="GF68" s="149"/>
      <c r="GG68" s="142">
        <f t="shared" si="51"/>
        <v>0</v>
      </c>
      <c r="GH68" s="148"/>
      <c r="GI68" s="134"/>
      <c r="GJ68" s="134"/>
      <c r="GK68" s="134"/>
      <c r="GL68" s="134"/>
      <c r="GM68" s="134"/>
      <c r="GN68" s="134"/>
      <c r="GO68" s="134"/>
      <c r="GP68" s="134"/>
      <c r="GQ68" s="134"/>
      <c r="GR68" s="134"/>
      <c r="GS68" s="134"/>
      <c r="GT68" s="134"/>
      <c r="GU68" s="134"/>
      <c r="GV68" s="134"/>
      <c r="GW68" s="134"/>
      <c r="GX68" s="134"/>
      <c r="GY68" s="134"/>
      <c r="GZ68" s="134"/>
      <c r="HA68" s="134"/>
      <c r="HB68" s="134"/>
      <c r="HC68" s="134"/>
      <c r="HD68" s="134"/>
      <c r="HE68" s="134"/>
      <c r="HF68" s="134"/>
      <c r="HG68" s="134"/>
      <c r="HH68" s="134"/>
      <c r="HI68" s="134"/>
      <c r="HJ68" s="134"/>
      <c r="HK68" s="134"/>
      <c r="HL68" s="134"/>
      <c r="HM68" s="134"/>
      <c r="HN68" s="134"/>
      <c r="HO68" s="151"/>
    </row>
    <row r="69" spans="1:232" s="145" customFormat="1" ht="12.75">
      <c r="A69" s="146" t="s">
        <v>46</v>
      </c>
      <c r="B69" s="147" t="s">
        <v>136</v>
      </c>
      <c r="C69" s="132"/>
      <c r="D69" s="133"/>
      <c r="E69" s="134"/>
      <c r="F69" s="133"/>
      <c r="G69" s="133"/>
      <c r="H69" s="134">
        <f>COUNTIF(BG69:CX69,"S")</f>
        <v>0</v>
      </c>
      <c r="I69" s="135"/>
      <c r="J69" s="136"/>
      <c r="K69" s="136"/>
      <c r="L69" s="136"/>
      <c r="M69" s="135"/>
      <c r="N69" s="135"/>
      <c r="O69" s="135"/>
      <c r="P69" s="135"/>
      <c r="Q69" s="135"/>
      <c r="R69" s="137">
        <f t="shared" si="38"/>
        <v>0</v>
      </c>
      <c r="S69" s="134">
        <f t="shared" si="39"/>
        <v>0</v>
      </c>
      <c r="T69" s="134">
        <f t="shared" si="40"/>
        <v>0</v>
      </c>
      <c r="U69" s="134">
        <f>SUM(S69:T69)</f>
        <v>0</v>
      </c>
      <c r="V69" s="138">
        <f t="shared" si="41"/>
        <v>0</v>
      </c>
      <c r="W69" s="139"/>
      <c r="X69" s="148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8"/>
      <c r="BF69" s="139"/>
      <c r="BG69" s="148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8"/>
      <c r="CO69" s="134"/>
      <c r="CP69" s="138"/>
      <c r="CQ69" s="134"/>
      <c r="CR69" s="138"/>
      <c r="CS69" s="134"/>
      <c r="CT69" s="134"/>
      <c r="CU69" s="134"/>
      <c r="CV69" s="134"/>
      <c r="CW69" s="134"/>
      <c r="CX69" s="149"/>
      <c r="CY69" s="139"/>
      <c r="CZ69" s="148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8"/>
      <c r="EH69" s="134"/>
      <c r="EI69" s="138"/>
      <c r="EJ69" s="134"/>
      <c r="EK69" s="138"/>
      <c r="EL69" s="134"/>
      <c r="EM69" s="134"/>
      <c r="EN69" s="142">
        <f t="shared" si="42"/>
        <v>0</v>
      </c>
      <c r="EO69" s="148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53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53"/>
      <c r="FR69" s="153"/>
      <c r="FS69" s="153"/>
      <c r="FT69" s="134"/>
      <c r="FU69" s="134"/>
      <c r="FV69" s="138"/>
      <c r="FW69" s="134"/>
      <c r="FX69" s="138"/>
      <c r="FY69" s="134"/>
      <c r="FZ69" s="138"/>
      <c r="GA69" s="134"/>
      <c r="GB69" s="134"/>
      <c r="GC69" s="134"/>
      <c r="GD69" s="134"/>
      <c r="GE69" s="134"/>
      <c r="GF69" s="149"/>
      <c r="GG69" s="142">
        <f t="shared" si="51"/>
        <v>0</v>
      </c>
      <c r="GH69" s="148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134"/>
      <c r="GU69" s="134"/>
      <c r="GV69" s="134"/>
      <c r="GW69" s="134"/>
      <c r="GX69" s="134"/>
      <c r="GY69" s="134"/>
      <c r="GZ69" s="134"/>
      <c r="HA69" s="134"/>
      <c r="HB69" s="134"/>
      <c r="HC69" s="134"/>
      <c r="HD69" s="134"/>
      <c r="HE69" s="134"/>
      <c r="HF69" s="134"/>
      <c r="HG69" s="134"/>
      <c r="HH69" s="134"/>
      <c r="HI69" s="134"/>
      <c r="HJ69" s="134"/>
      <c r="HK69" s="134"/>
      <c r="HL69" s="134"/>
      <c r="HM69" s="134"/>
      <c r="HN69" s="134"/>
      <c r="HO69" s="151"/>
      <c r="HP69" s="144"/>
      <c r="HQ69" s="144"/>
      <c r="HR69" s="144"/>
      <c r="HS69" s="144"/>
      <c r="HT69" s="144"/>
      <c r="HU69" s="144"/>
      <c r="HV69" s="144"/>
      <c r="HW69" s="144"/>
      <c r="HX69" s="144"/>
    </row>
    <row r="70" spans="1:223" s="144" customFormat="1" ht="12.75">
      <c r="A70" s="146" t="s">
        <v>47</v>
      </c>
      <c r="B70" s="147" t="s">
        <v>137</v>
      </c>
      <c r="C70" s="132"/>
      <c r="D70" s="133"/>
      <c r="E70" s="134"/>
      <c r="F70" s="133"/>
      <c r="G70" s="133"/>
      <c r="H70" s="134">
        <f>COUNTIF(BG70:CX70,"S")</f>
        <v>2</v>
      </c>
      <c r="I70" s="135"/>
      <c r="J70" s="136"/>
      <c r="K70" s="136"/>
      <c r="L70" s="136"/>
      <c r="M70" s="135"/>
      <c r="N70" s="135"/>
      <c r="O70" s="135"/>
      <c r="P70" s="135"/>
      <c r="Q70" s="135"/>
      <c r="R70" s="137">
        <f t="shared" si="38"/>
        <v>1</v>
      </c>
      <c r="S70" s="134">
        <f t="shared" si="39"/>
        <v>0</v>
      </c>
      <c r="T70" s="134">
        <f t="shared" si="40"/>
        <v>1</v>
      </c>
      <c r="U70" s="134">
        <f>SUM(S70:T70)</f>
        <v>1</v>
      </c>
      <c r="V70" s="138">
        <f t="shared" si="41"/>
        <v>0</v>
      </c>
      <c r="W70" s="139"/>
      <c r="X70" s="148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8"/>
      <c r="BF70" s="139"/>
      <c r="BG70" s="148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65" t="s">
        <v>94</v>
      </c>
      <c r="CD70" s="165" t="s">
        <v>94</v>
      </c>
      <c r="CE70" s="134"/>
      <c r="CF70" s="134"/>
      <c r="CG70" s="134"/>
      <c r="CH70" s="134"/>
      <c r="CI70" s="134"/>
      <c r="CJ70" s="134"/>
      <c r="CK70" s="134"/>
      <c r="CL70" s="134"/>
      <c r="CM70" s="134"/>
      <c r="CN70" s="138"/>
      <c r="CO70" s="134"/>
      <c r="CP70" s="138"/>
      <c r="CQ70" s="134"/>
      <c r="CR70" s="138"/>
      <c r="CS70" s="134"/>
      <c r="CT70" s="134"/>
      <c r="CU70" s="134"/>
      <c r="CV70" s="134"/>
      <c r="CW70" s="134"/>
      <c r="CX70" s="149"/>
      <c r="CY70" s="150"/>
      <c r="CZ70" s="148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8"/>
      <c r="EH70" s="134"/>
      <c r="EI70" s="138"/>
      <c r="EJ70" s="134"/>
      <c r="EK70" s="138"/>
      <c r="EL70" s="134"/>
      <c r="EM70" s="134"/>
      <c r="EN70" s="142">
        <f t="shared" si="42"/>
        <v>1</v>
      </c>
      <c r="EO70" s="148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76" t="s">
        <v>143</v>
      </c>
      <c r="FK70" s="165" t="s">
        <v>94</v>
      </c>
      <c r="FL70" s="165" t="s">
        <v>94</v>
      </c>
      <c r="FM70" s="134"/>
      <c r="FN70" s="134"/>
      <c r="FO70" s="134"/>
      <c r="FP70" s="134"/>
      <c r="FQ70" s="134"/>
      <c r="FR70" s="128">
        <v>1</v>
      </c>
      <c r="FS70" s="134"/>
      <c r="FT70" s="134"/>
      <c r="FU70" s="134"/>
      <c r="FV70" s="138"/>
      <c r="FW70" s="134"/>
      <c r="FX70" s="138"/>
      <c r="FY70" s="134"/>
      <c r="FZ70" s="138"/>
      <c r="GA70" s="134"/>
      <c r="GB70" s="134"/>
      <c r="GC70" s="134"/>
      <c r="GD70" s="134"/>
      <c r="GE70" s="134"/>
      <c r="GF70" s="149"/>
      <c r="GG70" s="142">
        <f t="shared" si="51"/>
        <v>0</v>
      </c>
      <c r="GH70" s="148"/>
      <c r="GI70" s="134"/>
      <c r="GJ70" s="134"/>
      <c r="GK70" s="134"/>
      <c r="GL70" s="134"/>
      <c r="GM70" s="134"/>
      <c r="GN70" s="134"/>
      <c r="GO70" s="134"/>
      <c r="GP70" s="134"/>
      <c r="GQ70" s="134"/>
      <c r="GR70" s="134"/>
      <c r="GS70" s="134"/>
      <c r="GT70" s="134"/>
      <c r="GU70" s="134"/>
      <c r="GV70" s="134"/>
      <c r="GW70" s="134"/>
      <c r="GX70" s="134"/>
      <c r="GY70" s="134"/>
      <c r="GZ70" s="134"/>
      <c r="HA70" s="134"/>
      <c r="HB70" s="134"/>
      <c r="HC70" s="134"/>
      <c r="HD70" s="134"/>
      <c r="HE70" s="134"/>
      <c r="HF70" s="134"/>
      <c r="HG70" s="134"/>
      <c r="HH70" s="134"/>
      <c r="HI70" s="134"/>
      <c r="HJ70" s="134"/>
      <c r="HK70" s="134"/>
      <c r="HL70" s="134"/>
      <c r="HM70" s="134"/>
      <c r="HN70" s="134"/>
      <c r="HO70" s="151"/>
    </row>
    <row r="71" spans="1:232" s="145" customFormat="1" ht="13.5" thickBot="1">
      <c r="A71" s="146" t="s">
        <v>58</v>
      </c>
      <c r="B71" s="154" t="s">
        <v>138</v>
      </c>
      <c r="C71" s="155"/>
      <c r="D71" s="156"/>
      <c r="E71" s="156"/>
      <c r="F71" s="156"/>
      <c r="G71" s="156"/>
      <c r="H71" s="156">
        <f>COUNTIF(BG71:CX71,"S")</f>
        <v>0</v>
      </c>
      <c r="I71" s="157"/>
      <c r="J71" s="158"/>
      <c r="K71" s="158"/>
      <c r="L71" s="158"/>
      <c r="M71" s="157"/>
      <c r="N71" s="157"/>
      <c r="O71" s="157"/>
      <c r="P71" s="157"/>
      <c r="Q71" s="157"/>
      <c r="R71" s="159">
        <f t="shared" si="38"/>
        <v>0</v>
      </c>
      <c r="S71" s="156">
        <f t="shared" si="39"/>
        <v>0</v>
      </c>
      <c r="T71" s="156">
        <f t="shared" si="40"/>
        <v>0</v>
      </c>
      <c r="U71" s="156">
        <f>SUM(S71:T71)</f>
        <v>0</v>
      </c>
      <c r="V71" s="160">
        <f t="shared" si="41"/>
        <v>0</v>
      </c>
      <c r="W71" s="161"/>
      <c r="X71" s="162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63"/>
      <c r="BF71" s="161"/>
      <c r="BG71" s="162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63"/>
      <c r="CO71" s="156"/>
      <c r="CP71" s="163"/>
      <c r="CQ71" s="156"/>
      <c r="CR71" s="163"/>
      <c r="CS71" s="156"/>
      <c r="CT71" s="156"/>
      <c r="CU71" s="156"/>
      <c r="CV71" s="156"/>
      <c r="CW71" s="156"/>
      <c r="CX71" s="160"/>
      <c r="CY71" s="161"/>
      <c r="CZ71" s="162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63"/>
      <c r="EH71" s="156"/>
      <c r="EI71" s="163"/>
      <c r="EJ71" s="156"/>
      <c r="EK71" s="163"/>
      <c r="EL71" s="156"/>
      <c r="EM71" s="156"/>
      <c r="EN71" s="161">
        <f t="shared" si="42"/>
        <v>0</v>
      </c>
      <c r="EO71" s="162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63"/>
      <c r="FW71" s="156"/>
      <c r="FX71" s="163"/>
      <c r="FY71" s="156"/>
      <c r="FZ71" s="163"/>
      <c r="GA71" s="156"/>
      <c r="GB71" s="156"/>
      <c r="GC71" s="156"/>
      <c r="GD71" s="156"/>
      <c r="GE71" s="156"/>
      <c r="GF71" s="160"/>
      <c r="GG71" s="161">
        <f t="shared" si="51"/>
        <v>0</v>
      </c>
      <c r="GH71" s="162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156"/>
      <c r="HB71" s="156"/>
      <c r="HC71" s="156"/>
      <c r="HD71" s="156"/>
      <c r="HE71" s="156"/>
      <c r="HF71" s="156"/>
      <c r="HG71" s="156"/>
      <c r="HH71" s="156"/>
      <c r="HI71" s="156"/>
      <c r="HJ71" s="156"/>
      <c r="HK71" s="156"/>
      <c r="HL71" s="156"/>
      <c r="HM71" s="156"/>
      <c r="HN71" s="156"/>
      <c r="HO71" s="164"/>
      <c r="HP71" s="144"/>
      <c r="HQ71" s="144"/>
      <c r="HR71" s="144"/>
      <c r="HS71" s="144"/>
      <c r="HT71" s="144"/>
      <c r="HU71" s="144"/>
      <c r="HV71" s="144"/>
      <c r="HW71" s="144"/>
      <c r="HX71" s="144"/>
    </row>
    <row r="72" spans="1:223" ht="13.5" thickTop="1">
      <c r="A72" s="107"/>
      <c r="B72" s="108"/>
      <c r="C72" s="108">
        <f aca="true" t="shared" si="60" ref="C72:I72">SUM(C5:C71)</f>
        <v>469</v>
      </c>
      <c r="D72" s="108">
        <f t="shared" si="60"/>
        <v>374</v>
      </c>
      <c r="E72" s="108">
        <f t="shared" si="60"/>
        <v>272</v>
      </c>
      <c r="F72" s="108">
        <f t="shared" si="60"/>
        <v>98</v>
      </c>
      <c r="G72" s="108">
        <f t="shared" si="60"/>
        <v>97</v>
      </c>
      <c r="H72" s="108">
        <f t="shared" si="60"/>
        <v>22</v>
      </c>
      <c r="I72" s="108">
        <f t="shared" si="60"/>
        <v>33566</v>
      </c>
      <c r="J72" s="108"/>
      <c r="K72" s="108"/>
      <c r="L72" s="108">
        <f aca="true" t="shared" si="61" ref="L72:Q72">SUM(L5:L71)</f>
        <v>1609</v>
      </c>
      <c r="M72" s="108">
        <f t="shared" si="61"/>
        <v>541</v>
      </c>
      <c r="N72" s="108">
        <f t="shared" si="61"/>
        <v>284</v>
      </c>
      <c r="O72" s="108">
        <f t="shared" si="61"/>
        <v>150</v>
      </c>
      <c r="P72" s="108">
        <f t="shared" si="61"/>
        <v>116</v>
      </c>
      <c r="Q72" s="108">
        <f t="shared" si="61"/>
        <v>18</v>
      </c>
      <c r="R72" s="108">
        <f>SUM(R5:R71)</f>
        <v>104</v>
      </c>
      <c r="S72" s="108">
        <f>SUM(S5:S71)</f>
        <v>7</v>
      </c>
      <c r="T72" s="108">
        <f>SUM(T5:T71)</f>
        <v>4</v>
      </c>
      <c r="U72" s="108">
        <f>SUM(U5:U71)</f>
        <v>11</v>
      </c>
      <c r="V72" s="109">
        <f>SUM(V8:V71)</f>
        <v>49</v>
      </c>
      <c r="W72" s="112" t="s">
        <v>54</v>
      </c>
      <c r="X72" s="108">
        <f aca="true" t="shared" si="62" ref="X72:BE72">COUNTIF(X5:X71,"T")</f>
        <v>11</v>
      </c>
      <c r="Y72" s="108">
        <f t="shared" si="62"/>
        <v>11</v>
      </c>
      <c r="Z72" s="108">
        <f t="shared" si="62"/>
        <v>11</v>
      </c>
      <c r="AA72" s="108">
        <f t="shared" si="62"/>
        <v>11</v>
      </c>
      <c r="AB72" s="108">
        <f t="shared" si="62"/>
        <v>11</v>
      </c>
      <c r="AC72" s="108">
        <f t="shared" si="62"/>
        <v>11</v>
      </c>
      <c r="AD72" s="108">
        <f t="shared" si="62"/>
        <v>11</v>
      </c>
      <c r="AE72" s="108">
        <f t="shared" si="62"/>
        <v>11</v>
      </c>
      <c r="AF72" s="108">
        <f t="shared" si="62"/>
        <v>11</v>
      </c>
      <c r="AG72" s="108">
        <f t="shared" si="62"/>
        <v>11</v>
      </c>
      <c r="AH72" s="108">
        <f t="shared" si="62"/>
        <v>11</v>
      </c>
      <c r="AI72" s="108">
        <f t="shared" si="62"/>
        <v>11</v>
      </c>
      <c r="AJ72" s="108">
        <f t="shared" si="62"/>
        <v>11</v>
      </c>
      <c r="AK72" s="108">
        <f t="shared" si="62"/>
        <v>11</v>
      </c>
      <c r="AL72" s="108">
        <f t="shared" si="62"/>
        <v>11</v>
      </c>
      <c r="AM72" s="108">
        <f t="shared" si="62"/>
        <v>11</v>
      </c>
      <c r="AN72" s="108">
        <f t="shared" si="62"/>
        <v>11</v>
      </c>
      <c r="AO72" s="108">
        <f t="shared" si="62"/>
        <v>11</v>
      </c>
      <c r="AP72" s="2">
        <f t="shared" si="62"/>
        <v>11</v>
      </c>
      <c r="AQ72" s="2">
        <f>COUNTIF(AQ5:AQ71,"T")</f>
        <v>11</v>
      </c>
      <c r="AR72" s="2">
        <f t="shared" si="62"/>
        <v>11</v>
      </c>
      <c r="AS72" s="2">
        <f t="shared" si="62"/>
        <v>11</v>
      </c>
      <c r="AT72" s="2">
        <f t="shared" si="62"/>
        <v>11</v>
      </c>
      <c r="AU72" s="2">
        <f t="shared" si="62"/>
        <v>11</v>
      </c>
      <c r="AV72" s="2">
        <f t="shared" si="62"/>
        <v>11</v>
      </c>
      <c r="AW72" s="2">
        <f t="shared" si="62"/>
        <v>11</v>
      </c>
      <c r="AX72" s="2">
        <f t="shared" si="62"/>
        <v>11</v>
      </c>
      <c r="AY72" s="2">
        <f t="shared" si="62"/>
        <v>11</v>
      </c>
      <c r="AZ72" s="2">
        <f t="shared" si="62"/>
        <v>11</v>
      </c>
      <c r="BA72" s="2">
        <f t="shared" si="62"/>
        <v>11</v>
      </c>
      <c r="BB72" s="2">
        <f t="shared" si="62"/>
        <v>11</v>
      </c>
      <c r="BC72" s="2">
        <f t="shared" si="62"/>
        <v>11</v>
      </c>
      <c r="BD72" s="2">
        <f t="shared" si="62"/>
        <v>11</v>
      </c>
      <c r="BE72" s="2">
        <f t="shared" si="62"/>
        <v>11</v>
      </c>
      <c r="BG72" s="2">
        <f aca="true" t="shared" si="63" ref="BG72:CW72">SUM(BG5:BG71)</f>
        <v>990</v>
      </c>
      <c r="BH72" s="2">
        <f t="shared" si="63"/>
        <v>990</v>
      </c>
      <c r="BI72" s="2">
        <f t="shared" si="63"/>
        <v>990</v>
      </c>
      <c r="BJ72" s="2">
        <f t="shared" si="63"/>
        <v>990</v>
      </c>
      <c r="BK72" s="2">
        <f t="shared" si="63"/>
        <v>990</v>
      </c>
      <c r="BL72" s="172">
        <f t="shared" si="63"/>
        <v>987</v>
      </c>
      <c r="BM72" s="2">
        <f t="shared" si="63"/>
        <v>990</v>
      </c>
      <c r="BN72" s="2">
        <f t="shared" si="63"/>
        <v>990</v>
      </c>
      <c r="BO72" s="2">
        <f t="shared" si="63"/>
        <v>990</v>
      </c>
      <c r="BP72" s="2">
        <f t="shared" si="63"/>
        <v>990</v>
      </c>
      <c r="BQ72" s="2">
        <f t="shared" si="63"/>
        <v>990</v>
      </c>
      <c r="BR72" s="172">
        <f t="shared" si="63"/>
        <v>987</v>
      </c>
      <c r="BS72" s="172">
        <f t="shared" si="63"/>
        <v>983</v>
      </c>
      <c r="BT72" s="2">
        <f t="shared" si="63"/>
        <v>990</v>
      </c>
      <c r="BU72" s="2">
        <f t="shared" si="63"/>
        <v>990</v>
      </c>
      <c r="BV72" s="2">
        <f t="shared" si="63"/>
        <v>990</v>
      </c>
      <c r="BW72" s="2">
        <f t="shared" si="63"/>
        <v>990</v>
      </c>
      <c r="BX72" s="2">
        <f t="shared" si="63"/>
        <v>990</v>
      </c>
      <c r="BY72" s="172">
        <f t="shared" si="63"/>
        <v>989</v>
      </c>
      <c r="BZ72" s="2">
        <f t="shared" si="63"/>
        <v>990</v>
      </c>
      <c r="CA72" s="2">
        <f t="shared" si="63"/>
        <v>990</v>
      </c>
      <c r="CB72" s="172">
        <f t="shared" si="63"/>
        <v>982</v>
      </c>
      <c r="CC72" s="2">
        <f t="shared" si="63"/>
        <v>990</v>
      </c>
      <c r="CD72" s="172">
        <f t="shared" si="63"/>
        <v>964</v>
      </c>
      <c r="CE72" s="2">
        <f t="shared" si="63"/>
        <v>990</v>
      </c>
      <c r="CF72" s="2">
        <f t="shared" si="63"/>
        <v>990</v>
      </c>
      <c r="CG72" s="2">
        <f t="shared" si="63"/>
        <v>990</v>
      </c>
      <c r="CH72" s="2">
        <f t="shared" si="63"/>
        <v>990</v>
      </c>
      <c r="CI72" s="2">
        <f t="shared" si="63"/>
        <v>990</v>
      </c>
      <c r="CJ72" s="2">
        <f t="shared" si="63"/>
        <v>990</v>
      </c>
      <c r="CK72" s="2">
        <f t="shared" si="63"/>
        <v>990</v>
      </c>
      <c r="CL72" s="2">
        <f t="shared" si="63"/>
        <v>990</v>
      </c>
      <c r="CM72" s="172">
        <f t="shared" si="63"/>
        <v>944</v>
      </c>
      <c r="CN72" s="2">
        <f t="shared" si="63"/>
        <v>990</v>
      </c>
      <c r="CO72" s="2">
        <f t="shared" si="63"/>
        <v>0</v>
      </c>
      <c r="CP72" s="2">
        <f t="shared" si="63"/>
        <v>0</v>
      </c>
      <c r="CQ72" s="2">
        <f t="shared" si="63"/>
        <v>0</v>
      </c>
      <c r="CR72" s="2">
        <f t="shared" si="63"/>
        <v>0</v>
      </c>
      <c r="CS72" s="2">
        <f t="shared" si="63"/>
        <v>0</v>
      </c>
      <c r="CT72" s="2">
        <f t="shared" si="63"/>
        <v>0</v>
      </c>
      <c r="CU72" s="2">
        <f t="shared" si="63"/>
        <v>0</v>
      </c>
      <c r="CV72" s="2">
        <f t="shared" si="63"/>
        <v>0</v>
      </c>
      <c r="CW72" s="2">
        <f t="shared" si="63"/>
        <v>0</v>
      </c>
      <c r="CX72" s="2">
        <f>SUM(CX5:CX71)</f>
        <v>0</v>
      </c>
      <c r="CZ72" s="2">
        <f aca="true" t="shared" si="64" ref="CZ72:EM72">COUNTIF(CZ5:CZ71,"E")</f>
        <v>3</v>
      </c>
      <c r="DA72" s="2">
        <f t="shared" si="64"/>
        <v>3</v>
      </c>
      <c r="DB72" s="2">
        <f t="shared" si="64"/>
        <v>3</v>
      </c>
      <c r="DC72" s="2">
        <f t="shared" si="64"/>
        <v>3</v>
      </c>
      <c r="DD72" s="2">
        <f t="shared" si="64"/>
        <v>3</v>
      </c>
      <c r="DE72" s="2">
        <f t="shared" si="64"/>
        <v>3</v>
      </c>
      <c r="DF72" s="2">
        <f t="shared" si="64"/>
        <v>3</v>
      </c>
      <c r="DG72" s="2">
        <f t="shared" si="64"/>
        <v>3</v>
      </c>
      <c r="DH72" s="2">
        <f t="shared" si="64"/>
        <v>2</v>
      </c>
      <c r="DI72" s="2">
        <f t="shared" si="64"/>
        <v>3</v>
      </c>
      <c r="DJ72" s="2">
        <f t="shared" si="64"/>
        <v>3</v>
      </c>
      <c r="DK72" s="2">
        <f t="shared" si="64"/>
        <v>2</v>
      </c>
      <c r="DL72" s="2">
        <f t="shared" si="64"/>
        <v>3</v>
      </c>
      <c r="DM72" s="2">
        <f t="shared" si="64"/>
        <v>2</v>
      </c>
      <c r="DN72" s="2">
        <f t="shared" si="64"/>
        <v>3</v>
      </c>
      <c r="DO72" s="2">
        <f t="shared" si="64"/>
        <v>3</v>
      </c>
      <c r="DP72" s="2">
        <f t="shared" si="64"/>
        <v>3</v>
      </c>
      <c r="DQ72" s="2">
        <f t="shared" si="64"/>
        <v>3</v>
      </c>
      <c r="DR72" s="2">
        <f t="shared" si="64"/>
        <v>3</v>
      </c>
      <c r="DS72" s="2">
        <f t="shared" si="64"/>
        <v>3</v>
      </c>
      <c r="DT72" s="2">
        <f t="shared" si="64"/>
        <v>3</v>
      </c>
      <c r="DU72" s="2">
        <f t="shared" si="64"/>
        <v>3</v>
      </c>
      <c r="DV72" s="2">
        <f t="shared" si="64"/>
        <v>3</v>
      </c>
      <c r="DW72" s="2">
        <f t="shared" si="64"/>
        <v>3</v>
      </c>
      <c r="DX72" s="2">
        <f t="shared" si="64"/>
        <v>2</v>
      </c>
      <c r="DY72" s="2">
        <f t="shared" si="64"/>
        <v>3</v>
      </c>
      <c r="DZ72" s="2">
        <f t="shared" si="64"/>
        <v>3</v>
      </c>
      <c r="EA72" s="2">
        <f t="shared" si="64"/>
        <v>3</v>
      </c>
      <c r="EB72" s="2">
        <f t="shared" si="64"/>
        <v>3</v>
      </c>
      <c r="EC72" s="2">
        <f t="shared" si="64"/>
        <v>3</v>
      </c>
      <c r="ED72" s="2">
        <f t="shared" si="64"/>
        <v>3</v>
      </c>
      <c r="EE72" s="2">
        <f t="shared" si="64"/>
        <v>3</v>
      </c>
      <c r="EF72" s="2">
        <f t="shared" si="64"/>
        <v>3</v>
      </c>
      <c r="EG72" s="2">
        <f t="shared" si="64"/>
        <v>2</v>
      </c>
      <c r="EH72" s="2">
        <f t="shared" si="64"/>
        <v>0</v>
      </c>
      <c r="EI72" s="2">
        <f t="shared" si="64"/>
        <v>0</v>
      </c>
      <c r="EJ72" s="2">
        <f t="shared" si="64"/>
        <v>0</v>
      </c>
      <c r="EK72" s="2">
        <f t="shared" si="64"/>
        <v>0</v>
      </c>
      <c r="EL72" s="2">
        <f t="shared" si="64"/>
        <v>0</v>
      </c>
      <c r="EM72" s="2">
        <f t="shared" si="64"/>
        <v>0</v>
      </c>
      <c r="EN72" s="2">
        <f aca="true" t="shared" si="65" ref="EN72:FV72">SUM(EN5:EN71)</f>
        <v>118</v>
      </c>
      <c r="EO72" s="2">
        <f t="shared" si="65"/>
        <v>1</v>
      </c>
      <c r="EP72" s="2">
        <f t="shared" si="65"/>
        <v>2</v>
      </c>
      <c r="EQ72" s="2">
        <f t="shared" si="65"/>
        <v>2</v>
      </c>
      <c r="ER72" s="2">
        <f t="shared" si="65"/>
        <v>3</v>
      </c>
      <c r="ES72" s="2">
        <f t="shared" si="65"/>
        <v>3</v>
      </c>
      <c r="ET72" s="2">
        <f t="shared" si="65"/>
        <v>7</v>
      </c>
      <c r="EU72" s="2">
        <f t="shared" si="65"/>
        <v>2</v>
      </c>
      <c r="EV72" s="2">
        <f t="shared" si="65"/>
        <v>2</v>
      </c>
      <c r="EW72" s="2">
        <f t="shared" si="65"/>
        <v>3</v>
      </c>
      <c r="EX72" s="2">
        <f t="shared" si="65"/>
        <v>3</v>
      </c>
      <c r="EY72" s="2">
        <f t="shared" si="65"/>
        <v>2</v>
      </c>
      <c r="EZ72" s="2">
        <f t="shared" si="65"/>
        <v>4</v>
      </c>
      <c r="FA72" s="2">
        <f t="shared" si="65"/>
        <v>4</v>
      </c>
      <c r="FB72" s="2">
        <f t="shared" si="65"/>
        <v>1</v>
      </c>
      <c r="FC72" s="2">
        <f t="shared" si="65"/>
        <v>1</v>
      </c>
      <c r="FD72" s="2">
        <f t="shared" si="65"/>
        <v>5</v>
      </c>
      <c r="FE72" s="2">
        <f t="shared" si="65"/>
        <v>4</v>
      </c>
      <c r="FF72" s="2">
        <f t="shared" si="65"/>
        <v>2</v>
      </c>
      <c r="FG72" s="2">
        <f t="shared" si="65"/>
        <v>4</v>
      </c>
      <c r="FH72" s="2">
        <f t="shared" si="65"/>
        <v>1</v>
      </c>
      <c r="FI72" s="2">
        <f t="shared" si="65"/>
        <v>5</v>
      </c>
      <c r="FJ72" s="2">
        <f t="shared" si="65"/>
        <v>7</v>
      </c>
      <c r="FK72" s="2">
        <f t="shared" si="65"/>
        <v>0</v>
      </c>
      <c r="FL72" s="2">
        <f t="shared" si="65"/>
        <v>3</v>
      </c>
      <c r="FM72" s="2">
        <f t="shared" si="65"/>
        <v>4</v>
      </c>
      <c r="FN72" s="2">
        <f t="shared" si="65"/>
        <v>3</v>
      </c>
      <c r="FO72" s="2">
        <f t="shared" si="65"/>
        <v>1</v>
      </c>
      <c r="FP72" s="2">
        <f t="shared" si="65"/>
        <v>8</v>
      </c>
      <c r="FQ72" s="2">
        <f t="shared" si="65"/>
        <v>7</v>
      </c>
      <c r="FR72" s="2">
        <f t="shared" si="65"/>
        <v>7</v>
      </c>
      <c r="FS72" s="2">
        <f t="shared" si="65"/>
        <v>6</v>
      </c>
      <c r="FT72" s="2">
        <f t="shared" si="65"/>
        <v>3</v>
      </c>
      <c r="FU72" s="2">
        <f t="shared" si="65"/>
        <v>6</v>
      </c>
      <c r="FV72" s="2">
        <f t="shared" si="65"/>
        <v>2</v>
      </c>
      <c r="FW72" s="2">
        <f aca="true" t="shared" si="66" ref="FW72:GF72">SUM(FW5:FW71)</f>
        <v>0</v>
      </c>
      <c r="FX72" s="2">
        <f t="shared" si="66"/>
        <v>0</v>
      </c>
      <c r="FY72" s="2">
        <f t="shared" si="66"/>
        <v>0</v>
      </c>
      <c r="FZ72" s="2">
        <f t="shared" si="66"/>
        <v>0</v>
      </c>
      <c r="GA72" s="2">
        <f t="shared" si="66"/>
        <v>0</v>
      </c>
      <c r="GB72" s="2">
        <f t="shared" si="66"/>
        <v>0</v>
      </c>
      <c r="GC72" s="2">
        <f t="shared" si="66"/>
        <v>0</v>
      </c>
      <c r="GD72" s="2">
        <f t="shared" si="66"/>
        <v>0</v>
      </c>
      <c r="GE72" s="2">
        <f t="shared" si="66"/>
        <v>0</v>
      </c>
      <c r="GF72" s="2">
        <f t="shared" si="66"/>
        <v>0</v>
      </c>
      <c r="GG72" s="2">
        <f>SUM(GG8:GG71)</f>
        <v>49</v>
      </c>
      <c r="GH72" s="2">
        <f aca="true" t="shared" si="67" ref="GH72:GP72">SUM(GH9:GH71)</f>
        <v>2</v>
      </c>
      <c r="GI72" s="2">
        <f t="shared" si="67"/>
        <v>3</v>
      </c>
      <c r="GJ72" s="2">
        <f t="shared" si="67"/>
        <v>1</v>
      </c>
      <c r="GK72" s="2">
        <f t="shared" si="67"/>
        <v>0</v>
      </c>
      <c r="GL72" s="2">
        <f t="shared" si="67"/>
        <v>2</v>
      </c>
      <c r="GM72" s="2">
        <f t="shared" si="67"/>
        <v>1</v>
      </c>
      <c r="GN72" s="2">
        <f t="shared" si="67"/>
        <v>3</v>
      </c>
      <c r="GO72" s="2">
        <f t="shared" si="67"/>
        <v>0</v>
      </c>
      <c r="GP72" s="2">
        <f t="shared" si="67"/>
        <v>1</v>
      </c>
      <c r="GQ72" s="2">
        <f aca="true" t="shared" si="68" ref="GQ72:HO72">SUM(GQ8:GQ71)</f>
        <v>2</v>
      </c>
      <c r="GR72" s="2">
        <f t="shared" si="68"/>
        <v>0</v>
      </c>
      <c r="GS72" s="2">
        <f t="shared" si="68"/>
        <v>0</v>
      </c>
      <c r="GT72" s="2">
        <f t="shared" si="68"/>
        <v>2</v>
      </c>
      <c r="GU72" s="2">
        <f t="shared" si="68"/>
        <v>1</v>
      </c>
      <c r="GV72" s="2">
        <f t="shared" si="68"/>
        <v>4</v>
      </c>
      <c r="GW72" s="2">
        <f t="shared" si="68"/>
        <v>0</v>
      </c>
      <c r="GX72" s="2">
        <f t="shared" si="68"/>
        <v>3</v>
      </c>
      <c r="GY72" s="2">
        <f t="shared" si="68"/>
        <v>0</v>
      </c>
      <c r="GZ72" s="2">
        <f t="shared" si="68"/>
        <v>1</v>
      </c>
      <c r="HA72" s="2">
        <f t="shared" si="68"/>
        <v>4</v>
      </c>
      <c r="HB72" s="2">
        <f t="shared" si="68"/>
        <v>0</v>
      </c>
      <c r="HC72" s="2">
        <f t="shared" si="68"/>
        <v>1</v>
      </c>
      <c r="HD72" s="2">
        <f t="shared" si="68"/>
        <v>4</v>
      </c>
      <c r="HE72" s="2">
        <f t="shared" si="68"/>
        <v>1</v>
      </c>
      <c r="HF72" s="2">
        <f t="shared" si="68"/>
        <v>5</v>
      </c>
      <c r="HG72" s="2">
        <f t="shared" si="68"/>
        <v>2</v>
      </c>
      <c r="HH72" s="2">
        <f t="shared" si="68"/>
        <v>3</v>
      </c>
      <c r="HI72" s="2">
        <f t="shared" si="68"/>
        <v>1</v>
      </c>
      <c r="HJ72" s="2">
        <f t="shared" si="68"/>
        <v>1</v>
      </c>
      <c r="HK72" s="2">
        <f t="shared" si="68"/>
        <v>0</v>
      </c>
      <c r="HL72" s="2">
        <f t="shared" si="68"/>
        <v>0</v>
      </c>
      <c r="HM72" s="2">
        <f t="shared" si="68"/>
        <v>0</v>
      </c>
      <c r="HN72" s="2">
        <f t="shared" si="68"/>
        <v>1</v>
      </c>
      <c r="HO72" s="2">
        <f t="shared" si="68"/>
        <v>0</v>
      </c>
    </row>
    <row r="73" spans="1:223" ht="87" customHeight="1" thickBot="1">
      <c r="A73" s="110"/>
      <c r="B73" s="36"/>
      <c r="C73" s="116" t="s">
        <v>0</v>
      </c>
      <c r="D73" s="116" t="s">
        <v>1</v>
      </c>
      <c r="E73" s="116" t="s">
        <v>2</v>
      </c>
      <c r="F73" s="116" t="s">
        <v>3</v>
      </c>
      <c r="G73" s="116" t="s">
        <v>4</v>
      </c>
      <c r="H73" s="116" t="s">
        <v>5</v>
      </c>
      <c r="I73" s="116" t="s">
        <v>6</v>
      </c>
      <c r="J73" s="116" t="s">
        <v>7</v>
      </c>
      <c r="K73" s="116" t="s">
        <v>8</v>
      </c>
      <c r="L73" s="116" t="s">
        <v>53</v>
      </c>
      <c r="M73" s="116" t="s">
        <v>48</v>
      </c>
      <c r="N73" s="116" t="s">
        <v>49</v>
      </c>
      <c r="O73" s="116" t="s">
        <v>50</v>
      </c>
      <c r="P73" s="116" t="s">
        <v>51</v>
      </c>
      <c r="Q73" s="116" t="s">
        <v>52</v>
      </c>
      <c r="R73" s="116" t="s">
        <v>9</v>
      </c>
      <c r="S73" s="116" t="s">
        <v>10</v>
      </c>
      <c r="T73" s="116" t="s">
        <v>11</v>
      </c>
      <c r="U73" s="116" t="s">
        <v>12</v>
      </c>
      <c r="V73" s="117" t="s">
        <v>13</v>
      </c>
      <c r="W73" s="114" t="s">
        <v>55</v>
      </c>
      <c r="X73" s="115">
        <f>COUNTIF(X5:X65,"C")+COUNTIF(X5:X65,"T")</f>
        <v>16</v>
      </c>
      <c r="Y73" s="115">
        <f aca="true" t="shared" si="69" ref="Y73:BE73">COUNTIF(Y5:Y65,"C")+COUNTIF(Y5:Y65,"T")</f>
        <v>16</v>
      </c>
      <c r="Z73" s="115">
        <f t="shared" si="69"/>
        <v>16</v>
      </c>
      <c r="AA73" s="115">
        <f t="shared" si="69"/>
        <v>16</v>
      </c>
      <c r="AB73" s="115">
        <f t="shared" si="69"/>
        <v>16</v>
      </c>
      <c r="AC73" s="115">
        <f t="shared" si="69"/>
        <v>16</v>
      </c>
      <c r="AD73" s="115">
        <f t="shared" si="69"/>
        <v>16</v>
      </c>
      <c r="AE73" s="115">
        <f t="shared" si="69"/>
        <v>16</v>
      </c>
      <c r="AF73" s="115">
        <f t="shared" si="69"/>
        <v>16</v>
      </c>
      <c r="AG73" s="115">
        <f t="shared" si="69"/>
        <v>16</v>
      </c>
      <c r="AH73" s="115">
        <f t="shared" si="69"/>
        <v>16</v>
      </c>
      <c r="AI73" s="115">
        <f t="shared" si="69"/>
        <v>16</v>
      </c>
      <c r="AJ73" s="115">
        <f t="shared" si="69"/>
        <v>16</v>
      </c>
      <c r="AK73" s="115">
        <f t="shared" si="69"/>
        <v>16</v>
      </c>
      <c r="AL73" s="115">
        <f t="shared" si="69"/>
        <v>16</v>
      </c>
      <c r="AM73" s="115">
        <f t="shared" si="69"/>
        <v>16</v>
      </c>
      <c r="AN73" s="115">
        <f t="shared" si="69"/>
        <v>16</v>
      </c>
      <c r="AO73" s="115">
        <f t="shared" si="69"/>
        <v>16</v>
      </c>
      <c r="AP73" s="115">
        <f t="shared" si="69"/>
        <v>15</v>
      </c>
      <c r="AQ73" s="115">
        <f t="shared" si="69"/>
        <v>16</v>
      </c>
      <c r="AR73" s="115">
        <f t="shared" si="69"/>
        <v>16</v>
      </c>
      <c r="AS73" s="115">
        <f t="shared" si="69"/>
        <v>16</v>
      </c>
      <c r="AT73" s="115">
        <f t="shared" si="69"/>
        <v>16</v>
      </c>
      <c r="AU73" s="115">
        <f t="shared" si="69"/>
        <v>16</v>
      </c>
      <c r="AV73" s="115">
        <f t="shared" si="69"/>
        <v>16</v>
      </c>
      <c r="AW73" s="115">
        <f t="shared" si="69"/>
        <v>16</v>
      </c>
      <c r="AX73" s="115">
        <f t="shared" si="69"/>
        <v>16</v>
      </c>
      <c r="AY73" s="115">
        <f t="shared" si="69"/>
        <v>16</v>
      </c>
      <c r="AZ73" s="115">
        <f t="shared" si="69"/>
        <v>16</v>
      </c>
      <c r="BA73" s="115">
        <f t="shared" si="69"/>
        <v>16</v>
      </c>
      <c r="BB73" s="115">
        <f t="shared" si="69"/>
        <v>16</v>
      </c>
      <c r="BC73" s="115">
        <f t="shared" si="69"/>
        <v>16</v>
      </c>
      <c r="BD73" s="115">
        <f t="shared" si="69"/>
        <v>16</v>
      </c>
      <c r="BE73" s="115">
        <f t="shared" si="69"/>
        <v>14</v>
      </c>
      <c r="BF73" s="3"/>
      <c r="BG73" s="3"/>
      <c r="BH73" s="3"/>
      <c r="BI73" s="3"/>
      <c r="BJ73" s="3"/>
      <c r="BK73" s="3"/>
      <c r="BL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Z73" s="2">
        <f>COUNTIF(CZ5:CZ71,"I")</f>
        <v>3</v>
      </c>
      <c r="DA73" s="2">
        <f aca="true" t="shared" si="70" ref="DA73:EM73">COUNTIF(DA5:DA71,"I")</f>
        <v>3</v>
      </c>
      <c r="DB73" s="2">
        <f t="shared" si="70"/>
        <v>3</v>
      </c>
      <c r="DC73" s="2">
        <f t="shared" si="70"/>
        <v>3</v>
      </c>
      <c r="DD73" s="2">
        <f t="shared" si="70"/>
        <v>3</v>
      </c>
      <c r="DE73" s="2">
        <f t="shared" si="70"/>
        <v>3</v>
      </c>
      <c r="DF73" s="2">
        <f t="shared" si="70"/>
        <v>3</v>
      </c>
      <c r="DG73" s="2">
        <f t="shared" si="70"/>
        <v>3</v>
      </c>
      <c r="DH73" s="2">
        <f t="shared" si="70"/>
        <v>2</v>
      </c>
      <c r="DI73" s="2">
        <f t="shared" si="70"/>
        <v>3</v>
      </c>
      <c r="DJ73" s="2">
        <f t="shared" si="70"/>
        <v>3</v>
      </c>
      <c r="DK73" s="2">
        <f t="shared" si="70"/>
        <v>2</v>
      </c>
      <c r="DL73" s="2">
        <f t="shared" si="70"/>
        <v>3</v>
      </c>
      <c r="DM73" s="2">
        <f t="shared" si="70"/>
        <v>3</v>
      </c>
      <c r="DN73" s="2">
        <f t="shared" si="70"/>
        <v>3</v>
      </c>
      <c r="DO73" s="2">
        <f t="shared" si="70"/>
        <v>3</v>
      </c>
      <c r="DP73" s="2">
        <f t="shared" si="70"/>
        <v>3</v>
      </c>
      <c r="DQ73" s="2">
        <f t="shared" si="70"/>
        <v>3</v>
      </c>
      <c r="DR73" s="2">
        <f t="shared" si="70"/>
        <v>3</v>
      </c>
      <c r="DS73" s="2">
        <f t="shared" si="70"/>
        <v>3</v>
      </c>
      <c r="DT73" s="2">
        <f t="shared" si="70"/>
        <v>3</v>
      </c>
      <c r="DU73" s="2">
        <f t="shared" si="70"/>
        <v>3</v>
      </c>
      <c r="DV73" s="2">
        <f t="shared" si="70"/>
        <v>3</v>
      </c>
      <c r="DW73" s="2">
        <f t="shared" si="70"/>
        <v>3</v>
      </c>
      <c r="DX73" s="2">
        <f t="shared" si="70"/>
        <v>2</v>
      </c>
      <c r="DY73" s="2">
        <f t="shared" si="70"/>
        <v>3</v>
      </c>
      <c r="DZ73" s="2">
        <f t="shared" si="70"/>
        <v>3</v>
      </c>
      <c r="EA73" s="2">
        <f t="shared" si="70"/>
        <v>3</v>
      </c>
      <c r="EB73" s="2">
        <f t="shared" si="70"/>
        <v>3</v>
      </c>
      <c r="EC73" s="2">
        <f t="shared" si="70"/>
        <v>3</v>
      </c>
      <c r="ED73" s="2">
        <f t="shared" si="70"/>
        <v>3</v>
      </c>
      <c r="EE73" s="2">
        <f t="shared" si="70"/>
        <v>3</v>
      </c>
      <c r="EF73" s="2">
        <f t="shared" si="70"/>
        <v>3</v>
      </c>
      <c r="EG73" s="2">
        <f t="shared" si="70"/>
        <v>2</v>
      </c>
      <c r="EH73" s="2">
        <f t="shared" si="70"/>
        <v>0</v>
      </c>
      <c r="EI73" s="2">
        <f t="shared" si="70"/>
        <v>0</v>
      </c>
      <c r="EJ73" s="2">
        <f t="shared" si="70"/>
        <v>0</v>
      </c>
      <c r="EK73" s="2">
        <f t="shared" si="70"/>
        <v>0</v>
      </c>
      <c r="EL73" s="2">
        <f t="shared" si="70"/>
        <v>0</v>
      </c>
      <c r="EM73" s="2">
        <f t="shared" si="70"/>
        <v>0</v>
      </c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</row>
    <row r="74" spans="3:223" ht="13.5" thickTop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</row>
    <row r="75" spans="3:223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</row>
    <row r="76" spans="3:223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</row>
    <row r="77" spans="3:223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</row>
    <row r="78" spans="3:223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</row>
    <row r="79" spans="3:223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</row>
    <row r="80" spans="3:223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</row>
    <row r="81" spans="3:223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</row>
    <row r="82" spans="3:223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</row>
    <row r="83" spans="3:223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</row>
    <row r="84" spans="3:223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</row>
    <row r="85" spans="3:223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</row>
    <row r="86" spans="3:223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</row>
    <row r="87" spans="3:223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</row>
    <row r="88" spans="3:223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</row>
    <row r="89" spans="3:223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</row>
    <row r="90" spans="3:223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</row>
    <row r="91" spans="3:223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</row>
    <row r="92" spans="3:223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</row>
    <row r="93" spans="3:223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</row>
    <row r="94" spans="3:223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</row>
    <row r="95" spans="3:223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</row>
    <row r="96" spans="3:223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</row>
    <row r="97" spans="3:223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</row>
    <row r="98" spans="3:223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</row>
    <row r="99" spans="3:223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</row>
    <row r="100" spans="3:223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</row>
    <row r="101" spans="3:223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</row>
    <row r="102" spans="3:223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</row>
    <row r="103" spans="3:223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</row>
    <row r="104" spans="3:223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</row>
    <row r="105" spans="3:223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</row>
    <row r="106" spans="3:223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</row>
    <row r="107" spans="3:223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</row>
    <row r="108" spans="3:223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</row>
    <row r="109" spans="3:223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</row>
    <row r="110" spans="3:223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</row>
    <row r="111" spans="3:223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</row>
    <row r="112" spans="3:223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</row>
    <row r="113" spans="3:223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</row>
    <row r="114" spans="3:223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</row>
    <row r="115" spans="3:223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</row>
    <row r="116" spans="3:223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</row>
    <row r="117" spans="3:223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</row>
    <row r="118" spans="3:223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</row>
    <row r="119" spans="3:223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</row>
    <row r="120" spans="3:223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</row>
    <row r="121" spans="3:223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</row>
    <row r="122" spans="3:223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</row>
    <row r="123" spans="3:223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</row>
    <row r="124" spans="3:223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</row>
    <row r="125" spans="3:223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</row>
    <row r="126" spans="3:223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</row>
    <row r="127" spans="3:223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</row>
    <row r="128" spans="3:223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</row>
    <row r="129" spans="3:223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</row>
    <row r="130" spans="3:223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</row>
    <row r="131" spans="3:223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</row>
    <row r="132" spans="3:223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</row>
    <row r="133" spans="3:223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</row>
    <row r="134" spans="3:223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</row>
    <row r="135" spans="3:223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</row>
    <row r="136" spans="3:223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</row>
    <row r="137" spans="3:223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</row>
    <row r="138" spans="3:223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</row>
    <row r="139" spans="3:223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</row>
    <row r="140" spans="3:223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</row>
    <row r="141" spans="3:223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</row>
    <row r="142" spans="3:223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</row>
    <row r="143" spans="3:223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</row>
    <row r="144" spans="3:223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</row>
    <row r="145" spans="3:223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</row>
    <row r="146" spans="3:223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</row>
    <row r="147" spans="3:223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</row>
    <row r="148" spans="3:223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</row>
    <row r="149" spans="3:223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</row>
    <row r="150" spans="3:223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</row>
    <row r="151" spans="3:223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</row>
    <row r="152" spans="3:223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</row>
    <row r="153" spans="3:223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</row>
    <row r="154" spans="3:223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</row>
    <row r="155" spans="3:223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</row>
    <row r="156" spans="3:223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</row>
    <row r="157" spans="3:223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</row>
    <row r="158" spans="3:223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</row>
    <row r="159" spans="3:223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</row>
    <row r="160" spans="3:223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</row>
    <row r="161" spans="3:223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</row>
    <row r="162" spans="3:223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</row>
    <row r="163" spans="3:223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</row>
    <row r="164" spans="3:223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</row>
    <row r="165" spans="3:223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</row>
    <row r="166" spans="3:223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</row>
    <row r="167" spans="3:223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</row>
    <row r="168" spans="3:223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</row>
    <row r="169" spans="3:223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</row>
    <row r="170" spans="3:223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</row>
    <row r="171" spans="3:223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</row>
    <row r="172" spans="3:223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</row>
    <row r="173" spans="3:223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</row>
    <row r="174" spans="3:223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</row>
    <row r="175" spans="3:223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</row>
    <row r="176" spans="3:223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</row>
    <row r="177" spans="3:223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</row>
    <row r="178" spans="3:223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</row>
    <row r="179" spans="3:223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</row>
    <row r="180" spans="3:223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</row>
    <row r="181" spans="3:223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</row>
    <row r="182" spans="3:223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</row>
    <row r="183" spans="3:223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</row>
    <row r="184" spans="3:223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</row>
    <row r="185" spans="3:223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</row>
    <row r="186" spans="3:223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</row>
    <row r="187" spans="3:223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</row>
    <row r="188" spans="3:223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</row>
    <row r="189" spans="3:223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</row>
    <row r="190" spans="3:223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</row>
    <row r="191" spans="3:223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</row>
    <row r="192" spans="3:223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</row>
    <row r="193" spans="3:223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</row>
    <row r="194" spans="3:223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</row>
    <row r="195" spans="3:223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</row>
    <row r="196" spans="3:223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</row>
    <row r="197" spans="3:223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</row>
    <row r="198" spans="3:223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</row>
    <row r="199" spans="3:223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</row>
    <row r="200" spans="3:223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</row>
    <row r="201" spans="3:223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</row>
    <row r="202" spans="3:223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</row>
    <row r="203" spans="3:223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</row>
    <row r="204" spans="3:223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</row>
    <row r="205" spans="3:223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</row>
    <row r="206" spans="3:223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</row>
    <row r="207" spans="3:223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</row>
    <row r="208" spans="3:223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</row>
    <row r="209" spans="3:223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</row>
    <row r="210" spans="3:223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</row>
    <row r="211" spans="3:223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</row>
    <row r="212" spans="3:223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</row>
    <row r="213" spans="3:223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</row>
    <row r="214" spans="3:223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</row>
    <row r="215" spans="3:223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</row>
    <row r="216" spans="3:223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</row>
    <row r="217" spans="3:223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</row>
    <row r="218" spans="3:223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</row>
    <row r="219" spans="3:223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</row>
    <row r="220" spans="3:223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</row>
    <row r="221" spans="3:223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</row>
    <row r="222" spans="3:223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</row>
    <row r="223" spans="3:223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</row>
    <row r="224" spans="3:223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</row>
    <row r="225" spans="3:223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</row>
    <row r="226" spans="3:223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</row>
    <row r="227" spans="3:223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</row>
    <row r="228" spans="3:223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</row>
    <row r="229" spans="3:223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</row>
    <row r="230" spans="3:223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</row>
    <row r="231" spans="3:223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</row>
    <row r="232" spans="3:223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</row>
    <row r="233" spans="3:223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</row>
    <row r="234" spans="3:223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</row>
    <row r="235" spans="3:223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</row>
    <row r="236" spans="3:223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</row>
    <row r="237" spans="3:223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</row>
    <row r="238" spans="3:223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</row>
    <row r="239" spans="3:223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</row>
    <row r="240" spans="3:223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</row>
    <row r="241" spans="3:223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</row>
    <row r="242" spans="3:223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</row>
    <row r="243" spans="3:223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</row>
    <row r="244" spans="3:223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</row>
    <row r="245" spans="3:223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</row>
    <row r="246" spans="3:223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</row>
    <row r="247" spans="3:223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</row>
    <row r="248" spans="3:223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</row>
    <row r="249" spans="3:223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</row>
    <row r="250" spans="3:223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</row>
    <row r="251" spans="3:223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</row>
    <row r="252" spans="3:223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</row>
    <row r="253" spans="3:223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</row>
    <row r="254" spans="3:223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</row>
    <row r="255" spans="3:223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</row>
    <row r="256" spans="3:223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</row>
    <row r="257" spans="3:223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</row>
    <row r="258" spans="3:223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</row>
    <row r="259" spans="3:223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</row>
    <row r="260" spans="3:223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</row>
    <row r="261" spans="3:223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</row>
    <row r="262" spans="3:223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</row>
    <row r="263" spans="3:223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</row>
    <row r="264" spans="3:223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</row>
    <row r="265" spans="3:223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</row>
    <row r="266" spans="3:223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</row>
    <row r="267" spans="3:223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</row>
    <row r="268" spans="3:223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</row>
    <row r="269" spans="3:223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</row>
    <row r="270" spans="3:223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</row>
    <row r="271" spans="3:223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</row>
    <row r="272" spans="3:223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</row>
    <row r="273" spans="3:223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</row>
    <row r="274" spans="3:223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</row>
    <row r="275" spans="3:223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</row>
    <row r="276" spans="3:223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</row>
    <row r="277" spans="3:223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</row>
    <row r="278" spans="3:223" ht="12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4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</row>
    <row r="279" spans="3:223" ht="12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4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</row>
    <row r="280" spans="3:223" ht="12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</row>
    <row r="281" spans="3:223" ht="12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4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</row>
    <row r="282" spans="3:223" ht="12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4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</row>
  </sheetData>
  <sheetProtection/>
  <mergeCells count="21">
    <mergeCell ref="N3:N4"/>
    <mergeCell ref="U3:U4"/>
    <mergeCell ref="S3:S4"/>
    <mergeCell ref="C3:C4"/>
    <mergeCell ref="F3:F4"/>
    <mergeCell ref="I3:I4"/>
    <mergeCell ref="H3:H4"/>
    <mergeCell ref="G3:G4"/>
    <mergeCell ref="P3:P4"/>
    <mergeCell ref="K3:K4"/>
    <mergeCell ref="J3:J4"/>
    <mergeCell ref="T3:T4"/>
    <mergeCell ref="O3:O4"/>
    <mergeCell ref="CY3:CY4"/>
    <mergeCell ref="E3:E4"/>
    <mergeCell ref="D3:D4"/>
    <mergeCell ref="M3:M4"/>
    <mergeCell ref="L3:L4"/>
    <mergeCell ref="R3:R4"/>
    <mergeCell ref="Q3:Q4"/>
    <mergeCell ref="V3:V4"/>
  </mergeCells>
  <printOptions gridLines="1" horizontalCentered="1"/>
  <pageMargins left="1.13" right="0.87" top="1" bottom="0.44" header="0.35" footer="0.17"/>
  <pageSetup horizontalDpi="300" verticalDpi="300" orientation="landscape" paperSize="9" scale="80" r:id="rId1"/>
  <headerFooter alignWithMargins="0">
    <oddHeader>&amp;C&amp;"Arial,Negrita"&amp;12Estadística U.E.ALZIRA
Temporada 04-05
Regional Preferent, grup III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C35" sqref="C35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7" t="str">
        <f>'U.E. ALZIRA'!X3</f>
        <v>Sueca</v>
      </c>
      <c r="B3" s="32">
        <v>2</v>
      </c>
      <c r="C3" s="17"/>
      <c r="D3" s="26"/>
      <c r="E3" s="23"/>
      <c r="F3" s="17"/>
      <c r="G3" s="18"/>
      <c r="H3" s="11">
        <f>SUM(B3:G3)</f>
        <v>2</v>
      </c>
    </row>
    <row r="4" spans="1:15" s="11" customFormat="1" ht="12.75">
      <c r="A4" s="67" t="str">
        <f>'U.E. ALZIRA'!Y3</f>
        <v>Parreta</v>
      </c>
      <c r="B4" s="33"/>
      <c r="C4" s="9">
        <v>2</v>
      </c>
      <c r="D4" s="8">
        <v>1</v>
      </c>
      <c r="E4" s="34"/>
      <c r="F4" s="9"/>
      <c r="G4" s="35"/>
      <c r="H4" s="11">
        <f aca="true" t="shared" si="0" ref="H4:H42">SUM(B4:G4)</f>
        <v>3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8" t="str">
        <f>'U.E. ALZIRA'!Z3</f>
        <v>Paiporta</v>
      </c>
      <c r="B5" s="33"/>
      <c r="C5" s="9">
        <v>1</v>
      </c>
      <c r="D5" s="8"/>
      <c r="E5" s="34"/>
      <c r="F5" s="9"/>
      <c r="G5" s="35"/>
      <c r="H5" s="11">
        <f t="shared" si="0"/>
        <v>1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8" t="str">
        <f>'U.E. ALZIRA'!AA3</f>
        <v>Torrent</v>
      </c>
      <c r="B6" s="33"/>
      <c r="C6" s="9"/>
      <c r="D6" s="8"/>
      <c r="E6" s="34"/>
      <c r="F6" s="9"/>
      <c r="G6" s="35"/>
      <c r="H6" s="11">
        <f t="shared" si="0"/>
        <v>0</v>
      </c>
    </row>
    <row r="7" spans="1:15" s="13" customFormat="1" ht="12.75">
      <c r="A7" s="68" t="str">
        <f>'U.E. ALZIRA'!AB3</f>
        <v>B. Llum</v>
      </c>
      <c r="B7" s="33"/>
      <c r="C7" s="9"/>
      <c r="D7" s="8">
        <v>1</v>
      </c>
      <c r="E7" s="34"/>
      <c r="F7" s="9"/>
      <c r="G7" s="35">
        <v>1</v>
      </c>
      <c r="H7" s="11">
        <f t="shared" si="0"/>
        <v>2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8" t="str">
        <f>'U.E. ALZIRA'!AC3</f>
        <v>Sedaví</v>
      </c>
      <c r="B8" s="33"/>
      <c r="C8" s="9">
        <v>1</v>
      </c>
      <c r="D8" s="8"/>
      <c r="E8" s="34"/>
      <c r="F8" s="9"/>
      <c r="G8" s="35"/>
      <c r="H8" s="11">
        <f t="shared" si="0"/>
        <v>1</v>
      </c>
    </row>
    <row r="9" spans="1:15" s="13" customFormat="1" ht="12.75">
      <c r="A9" s="68" t="str">
        <f>'U.E. ALZIRA'!AD3</f>
        <v>Pobla Llarga</v>
      </c>
      <c r="B9" s="33"/>
      <c r="C9" s="9"/>
      <c r="D9" s="8"/>
      <c r="E9" s="34">
        <v>2</v>
      </c>
      <c r="F9" s="9">
        <v>1</v>
      </c>
      <c r="G9" s="35"/>
      <c r="H9" s="11">
        <f t="shared" si="0"/>
        <v>3</v>
      </c>
      <c r="I9" s="10"/>
      <c r="J9" s="10"/>
      <c r="K9" s="10"/>
      <c r="L9" s="10"/>
      <c r="M9" s="10"/>
      <c r="N9" s="10"/>
      <c r="O9" s="10"/>
    </row>
    <row r="10" spans="1:8" ht="12.75">
      <c r="A10" s="68" t="str">
        <f>'U.E. ALZIRA'!AE3</f>
        <v>Silla</v>
      </c>
      <c r="B10" s="33"/>
      <c r="C10" s="9"/>
      <c r="D10" s="8"/>
      <c r="E10" s="34"/>
      <c r="F10" s="9"/>
      <c r="G10" s="35"/>
      <c r="H10" s="11">
        <f t="shared" si="0"/>
        <v>0</v>
      </c>
    </row>
    <row r="11" spans="1:15" s="13" customFormat="1" ht="12.75">
      <c r="A11" s="68" t="str">
        <f>'U.E. ALZIRA'!AF3</f>
        <v>Tavernes</v>
      </c>
      <c r="B11" s="33"/>
      <c r="C11" s="9">
        <v>1</v>
      </c>
      <c r="D11" s="8"/>
      <c r="E11" s="34"/>
      <c r="F11" s="9"/>
      <c r="G11" s="35"/>
      <c r="H11" s="11">
        <f t="shared" si="0"/>
        <v>1</v>
      </c>
      <c r="I11" s="10"/>
      <c r="J11" s="10"/>
      <c r="K11" s="10"/>
      <c r="L11" s="10"/>
      <c r="M11" s="10"/>
      <c r="N11" s="10"/>
      <c r="O11" s="10"/>
    </row>
    <row r="12" spans="1:8" ht="12.75">
      <c r="A12" s="68" t="str">
        <f>'U.E. ALZIRA'!AG3</f>
        <v>Discóbolo</v>
      </c>
      <c r="B12" s="33"/>
      <c r="C12" s="9"/>
      <c r="D12" s="8"/>
      <c r="E12" s="34">
        <v>1</v>
      </c>
      <c r="F12" s="9">
        <v>1</v>
      </c>
      <c r="G12" s="35"/>
      <c r="H12" s="11">
        <f t="shared" si="0"/>
        <v>2</v>
      </c>
    </row>
    <row r="13" spans="1:15" s="13" customFormat="1" ht="12.75">
      <c r="A13" s="68" t="str">
        <f>'U.E. ALZIRA'!AH3</f>
        <v>Benifaió</v>
      </c>
      <c r="B13" s="33"/>
      <c r="C13" s="9"/>
      <c r="D13" s="8"/>
      <c r="E13" s="34"/>
      <c r="F13" s="9"/>
      <c r="G13" s="35"/>
      <c r="H13" s="11">
        <f t="shared" si="0"/>
        <v>0</v>
      </c>
      <c r="I13" s="10"/>
      <c r="J13" s="10"/>
      <c r="K13" s="10"/>
      <c r="L13" s="10"/>
      <c r="M13" s="10"/>
      <c r="N13" s="10"/>
      <c r="O13" s="10"/>
    </row>
    <row r="14" spans="1:8" ht="12.75">
      <c r="A14" s="68" t="str">
        <f>'U.E. ALZIRA'!AI3</f>
        <v>Enguera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15" s="13" customFormat="1" ht="12.75">
      <c r="A15" s="68" t="str">
        <f>'U.E. ALZIRA'!AJ3</f>
        <v>Carcaixent</v>
      </c>
      <c r="B15" s="33"/>
      <c r="C15" s="9"/>
      <c r="D15" s="8"/>
      <c r="E15" s="34">
        <v>1</v>
      </c>
      <c r="F15" s="9">
        <v>1</v>
      </c>
      <c r="G15" s="35"/>
      <c r="H15" s="11">
        <f t="shared" si="0"/>
        <v>2</v>
      </c>
      <c r="I15" s="10"/>
      <c r="J15" s="10"/>
      <c r="K15" s="10"/>
      <c r="L15" s="10"/>
      <c r="M15" s="10"/>
      <c r="N15" s="10"/>
      <c r="O15" s="10"/>
    </row>
    <row r="16" spans="1:8" ht="12.75">
      <c r="A16" s="68" t="str">
        <f>'U.E. ALZIRA'!AK3</f>
        <v>Guadassuar</v>
      </c>
      <c r="B16" s="33"/>
      <c r="C16" s="9"/>
      <c r="D16" s="8">
        <v>1</v>
      </c>
      <c r="E16" s="34"/>
      <c r="F16" s="9"/>
      <c r="G16" s="35"/>
      <c r="H16" s="11">
        <f t="shared" si="0"/>
        <v>1</v>
      </c>
    </row>
    <row r="17" spans="1:15" s="13" customFormat="1" ht="12.75">
      <c r="A17" s="68" t="str">
        <f>'U.E. ALZIRA'!AL3</f>
        <v>Olímpic Xàtiva</v>
      </c>
      <c r="B17" s="33"/>
      <c r="C17" s="9">
        <v>1</v>
      </c>
      <c r="D17" s="8">
        <v>2</v>
      </c>
      <c r="E17" s="34"/>
      <c r="F17" s="9">
        <v>1</v>
      </c>
      <c r="G17" s="35"/>
      <c r="H17" s="11">
        <f t="shared" si="0"/>
        <v>4</v>
      </c>
      <c r="I17" s="10"/>
      <c r="J17" s="10"/>
      <c r="K17" s="10"/>
      <c r="L17" s="10"/>
      <c r="M17" s="10"/>
      <c r="N17" s="10"/>
      <c r="O17" s="10"/>
    </row>
    <row r="18" spans="1:8" ht="12.75">
      <c r="A18" s="68" t="str">
        <f>'U.E. ALZIRA'!AM3</f>
        <v>Alberic</v>
      </c>
      <c r="B18" s="33"/>
      <c r="C18" s="9"/>
      <c r="D18" s="8"/>
      <c r="E18" s="34"/>
      <c r="F18" s="9"/>
      <c r="G18" s="35"/>
      <c r="H18" s="11">
        <f t="shared" si="0"/>
        <v>0</v>
      </c>
    </row>
    <row r="19" spans="1:15" s="13" customFormat="1" ht="12.75">
      <c r="A19" s="68" t="str">
        <f>'U.E. ALZIRA'!AN3</f>
        <v>Canals</v>
      </c>
      <c r="B19" s="33"/>
      <c r="C19" s="9"/>
      <c r="D19" s="8">
        <v>1</v>
      </c>
      <c r="E19" s="34"/>
      <c r="F19" s="9">
        <v>1</v>
      </c>
      <c r="G19" s="35">
        <v>1</v>
      </c>
      <c r="H19" s="11">
        <f t="shared" si="0"/>
        <v>3</v>
      </c>
      <c r="I19" s="10"/>
      <c r="J19" s="10"/>
      <c r="K19" s="10"/>
      <c r="L19" s="10"/>
      <c r="M19" s="10"/>
      <c r="N19" s="10"/>
      <c r="O19" s="10"/>
    </row>
    <row r="20" spans="1:8" ht="12.75">
      <c r="A20" s="68" t="str">
        <f>'U.E. ALZIRA'!AO3</f>
        <v>Sueca</v>
      </c>
      <c r="B20" s="33"/>
      <c r="C20" s="9"/>
      <c r="D20" s="8"/>
      <c r="E20" s="34"/>
      <c r="F20" s="9"/>
      <c r="G20" s="35"/>
      <c r="H20" s="11">
        <f t="shared" si="0"/>
        <v>0</v>
      </c>
    </row>
    <row r="21" spans="1:15" s="13" customFormat="1" ht="12.75">
      <c r="A21" s="68" t="str">
        <f>'U.E. ALZIRA'!AP3</f>
        <v>Parreta</v>
      </c>
      <c r="B21" s="33"/>
      <c r="C21" s="9"/>
      <c r="D21" s="8"/>
      <c r="E21" s="34"/>
      <c r="F21" s="9">
        <v>1</v>
      </c>
      <c r="G21" s="35"/>
      <c r="H21" s="11">
        <f t="shared" si="0"/>
        <v>1</v>
      </c>
      <c r="I21" s="10"/>
      <c r="J21" s="10"/>
      <c r="K21" s="10"/>
      <c r="L21" s="10"/>
      <c r="M21" s="10"/>
      <c r="N21" s="10"/>
      <c r="O21" s="10"/>
    </row>
    <row r="22" spans="1:8" ht="12.75">
      <c r="A22" s="68" t="str">
        <f>'U.E. ALZIRA'!AQ3</f>
        <v>Paiporta</v>
      </c>
      <c r="B22" s="33">
        <v>1</v>
      </c>
      <c r="C22" s="9"/>
      <c r="D22" s="8"/>
      <c r="E22" s="34">
        <v>1</v>
      </c>
      <c r="F22" s="9">
        <v>1</v>
      </c>
      <c r="G22" s="35">
        <v>1</v>
      </c>
      <c r="H22" s="11">
        <f t="shared" si="0"/>
        <v>4</v>
      </c>
    </row>
    <row r="23" spans="1:15" s="13" customFormat="1" ht="12.75">
      <c r="A23" s="68" t="str">
        <f>'U.E. ALZIRA'!AR3</f>
        <v>Torrent</v>
      </c>
      <c r="B23" s="33"/>
      <c r="C23" s="9"/>
      <c r="D23" s="8"/>
      <c r="E23" s="34"/>
      <c r="F23" s="9"/>
      <c r="G23" s="35"/>
      <c r="H23" s="11">
        <f t="shared" si="0"/>
        <v>0</v>
      </c>
      <c r="I23" s="10"/>
      <c r="J23" s="10"/>
      <c r="K23" s="10"/>
      <c r="L23" s="10"/>
      <c r="M23" s="10"/>
      <c r="N23" s="10"/>
      <c r="O23" s="10"/>
    </row>
    <row r="24" spans="1:8" ht="12.75">
      <c r="A24" s="68" t="str">
        <f>'U.E. ALZIRA'!AS3</f>
        <v>B. Llum</v>
      </c>
      <c r="B24" s="33"/>
      <c r="C24" s="9"/>
      <c r="D24" s="8"/>
      <c r="E24" s="34">
        <v>1</v>
      </c>
      <c r="F24" s="9"/>
      <c r="G24" s="35"/>
      <c r="H24" s="11">
        <f t="shared" si="0"/>
        <v>1</v>
      </c>
    </row>
    <row r="25" spans="1:15" s="13" customFormat="1" ht="12.75">
      <c r="A25" s="68" t="str">
        <f>'U.E. ALZIRA'!AT3</f>
        <v>Sedaví</v>
      </c>
      <c r="B25" s="33">
        <v>1</v>
      </c>
      <c r="C25" s="9"/>
      <c r="D25" s="8"/>
      <c r="E25" s="34">
        <v>1</v>
      </c>
      <c r="F25" s="9">
        <v>1</v>
      </c>
      <c r="G25" s="35">
        <v>1</v>
      </c>
      <c r="H25" s="11">
        <f t="shared" si="0"/>
        <v>4</v>
      </c>
      <c r="I25" s="10"/>
      <c r="J25" s="10"/>
      <c r="K25" s="10"/>
      <c r="L25" s="10"/>
      <c r="M25" s="10"/>
      <c r="N25" s="10"/>
      <c r="O25" s="10"/>
    </row>
    <row r="26" spans="1:8" ht="12.75">
      <c r="A26" s="68" t="str">
        <f>'U.E. ALZIRA'!AU3</f>
        <v>Pobla Llarga</v>
      </c>
      <c r="B26" s="33"/>
      <c r="C26" s="9">
        <v>1</v>
      </c>
      <c r="D26" s="8"/>
      <c r="E26" s="34"/>
      <c r="F26" s="9"/>
      <c r="G26" s="35"/>
      <c r="H26" s="11">
        <f t="shared" si="0"/>
        <v>1</v>
      </c>
    </row>
    <row r="27" spans="1:15" s="13" customFormat="1" ht="12.75">
      <c r="A27" s="68" t="str">
        <f>'U.E. ALZIRA'!AV3</f>
        <v>Silla</v>
      </c>
      <c r="B27" s="33">
        <v>2</v>
      </c>
      <c r="C27" s="9"/>
      <c r="D27" s="8">
        <v>1</v>
      </c>
      <c r="E27" s="34"/>
      <c r="F27" s="9"/>
      <c r="G27" s="35">
        <v>2</v>
      </c>
      <c r="H27" s="11">
        <f t="shared" si="0"/>
        <v>5</v>
      </c>
      <c r="I27" s="10"/>
      <c r="J27" s="10"/>
      <c r="K27" s="10"/>
      <c r="L27" s="10"/>
      <c r="M27" s="10"/>
      <c r="N27" s="10"/>
      <c r="O27" s="10"/>
    </row>
    <row r="28" spans="1:8" ht="12.75">
      <c r="A28" s="68" t="str">
        <f>'U.E. ALZIRA'!AW3</f>
        <v>Tavernes</v>
      </c>
      <c r="B28" s="33"/>
      <c r="C28" s="9"/>
      <c r="D28" s="8">
        <v>1</v>
      </c>
      <c r="E28" s="34"/>
      <c r="F28" s="9"/>
      <c r="G28" s="35">
        <v>1</v>
      </c>
      <c r="H28" s="11">
        <f t="shared" si="0"/>
        <v>2</v>
      </c>
    </row>
    <row r="29" spans="1:15" s="13" customFormat="1" ht="12.75">
      <c r="A29" s="68" t="str">
        <f>'U.E. ALZIRA'!AX3</f>
        <v>Discóbolo</v>
      </c>
      <c r="B29" s="33">
        <v>1</v>
      </c>
      <c r="C29" s="9">
        <v>1</v>
      </c>
      <c r="D29" s="8">
        <v>1</v>
      </c>
      <c r="E29" s="34"/>
      <c r="F29" s="9"/>
      <c r="G29" s="35"/>
      <c r="H29" s="11">
        <f t="shared" si="0"/>
        <v>3</v>
      </c>
      <c r="I29" s="10"/>
      <c r="J29" s="10"/>
      <c r="K29" s="10"/>
      <c r="L29" s="10"/>
      <c r="M29" s="10"/>
      <c r="N29" s="10"/>
      <c r="O29" s="10"/>
    </row>
    <row r="30" spans="1:8" ht="12.75">
      <c r="A30" s="68" t="str">
        <f>'U.E. ALZIRA'!AY3</f>
        <v>Benifaió</v>
      </c>
      <c r="B30" s="33"/>
      <c r="C30" s="9"/>
      <c r="D30" s="8">
        <v>1</v>
      </c>
      <c r="E30" s="34"/>
      <c r="F30" s="9"/>
      <c r="G30" s="35"/>
      <c r="H30" s="11">
        <f t="shared" si="0"/>
        <v>1</v>
      </c>
    </row>
    <row r="31" spans="1:15" s="13" customFormat="1" ht="12.75">
      <c r="A31" s="68" t="str">
        <f>'U.E. ALZIRA'!AZ3</f>
        <v>Enguera</v>
      </c>
      <c r="B31" s="33"/>
      <c r="C31" s="9"/>
      <c r="D31" s="8">
        <v>1</v>
      </c>
      <c r="E31" s="34"/>
      <c r="F31" s="9"/>
      <c r="G31" s="35"/>
      <c r="H31" s="11">
        <f t="shared" si="0"/>
        <v>1</v>
      </c>
      <c r="I31" s="10"/>
      <c r="J31" s="10"/>
      <c r="K31" s="10"/>
      <c r="L31" s="10"/>
      <c r="M31" s="10"/>
      <c r="N31" s="10"/>
      <c r="O31" s="10"/>
    </row>
    <row r="32" spans="1:8" ht="12.75">
      <c r="A32" s="68" t="str">
        <f>'U.E. ALZIRA'!BA3</f>
        <v>Carcaixent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8" t="str">
        <f>'U.E. ALZIRA'!BB3</f>
        <v>Guadassuar</v>
      </c>
      <c r="B33" s="33"/>
      <c r="C33" s="9"/>
      <c r="D33" s="8"/>
      <c r="E33" s="34"/>
      <c r="F33" s="9"/>
      <c r="G33" s="35"/>
      <c r="H33" s="11">
        <f t="shared" si="0"/>
        <v>0</v>
      </c>
    </row>
    <row r="34" spans="1:8" ht="12.75">
      <c r="A34" s="68" t="str">
        <f>'U.E. ALZIRA'!BC3</f>
        <v>Olímpic Xàtiva</v>
      </c>
      <c r="B34" s="33"/>
      <c r="C34" s="9"/>
      <c r="D34" s="8"/>
      <c r="E34" s="34"/>
      <c r="F34" s="9"/>
      <c r="G34" s="35"/>
      <c r="H34" s="11">
        <f t="shared" si="0"/>
        <v>0</v>
      </c>
    </row>
    <row r="35" spans="1:8" ht="12.75">
      <c r="A35" s="68" t="str">
        <f>'U.E. ALZIRA'!BD3</f>
        <v>Alberic</v>
      </c>
      <c r="B35" s="33"/>
      <c r="C35" s="9">
        <v>1</v>
      </c>
      <c r="D35" s="8"/>
      <c r="E35" s="34"/>
      <c r="F35" s="9"/>
      <c r="G35" s="35"/>
      <c r="H35" s="11">
        <f t="shared" si="0"/>
        <v>1</v>
      </c>
    </row>
    <row r="36" spans="1:8" ht="13.5" thickBot="1">
      <c r="A36" s="68" t="str">
        <f>'U.E. ALZIRA'!BE3</f>
        <v>Canals</v>
      </c>
      <c r="B36" s="33"/>
      <c r="C36" s="9"/>
      <c r="D36" s="8"/>
      <c r="E36" s="34"/>
      <c r="F36" s="9"/>
      <c r="G36" s="35"/>
      <c r="H36" s="11">
        <f t="shared" si="0"/>
        <v>0</v>
      </c>
    </row>
    <row r="37" spans="1:8" ht="12.75" hidden="1">
      <c r="A37" s="68" t="e">
        <f>'U.E. ALZIRA'!#REF!</f>
        <v>#REF!</v>
      </c>
      <c r="B37" s="33"/>
      <c r="C37" s="9"/>
      <c r="D37" s="8"/>
      <c r="E37" s="34"/>
      <c r="F37" s="9"/>
      <c r="G37" s="35"/>
      <c r="H37" s="11">
        <f t="shared" si="0"/>
        <v>0</v>
      </c>
    </row>
    <row r="38" spans="1:8" ht="12.75" hidden="1">
      <c r="A38" s="68" t="e">
        <f>'U.E. ALZIRA'!#REF!</f>
        <v>#REF!</v>
      </c>
      <c r="B38" s="33"/>
      <c r="C38" s="9"/>
      <c r="D38" s="8"/>
      <c r="E38" s="34"/>
      <c r="F38" s="9"/>
      <c r="G38" s="35"/>
      <c r="H38" s="11">
        <f t="shared" si="0"/>
        <v>0</v>
      </c>
    </row>
    <row r="39" spans="1:8" ht="12.75" hidden="1">
      <c r="A39" s="68" t="e">
        <f>'U.E. ALZIRA'!#REF!</f>
        <v>#REF!</v>
      </c>
      <c r="B39" s="33"/>
      <c r="C39" s="9"/>
      <c r="D39" s="8"/>
      <c r="E39" s="34"/>
      <c r="F39" s="9"/>
      <c r="G39" s="35"/>
      <c r="H39" s="11">
        <f t="shared" si="0"/>
        <v>0</v>
      </c>
    </row>
    <row r="40" spans="1:8" ht="12.75" hidden="1">
      <c r="A40" s="68" t="e">
        <f>'U.E. ALZIRA'!#REF!</f>
        <v>#REF!</v>
      </c>
      <c r="B40" s="33"/>
      <c r="C40" s="9"/>
      <c r="D40" s="8"/>
      <c r="E40" s="34"/>
      <c r="F40" s="9"/>
      <c r="G40" s="35"/>
      <c r="H40" s="11">
        <f t="shared" si="0"/>
        <v>0</v>
      </c>
    </row>
    <row r="41" spans="1:8" ht="12.75" hidden="1">
      <c r="A41" s="123" t="e">
        <f>'U.E. ALZIRA'!#REF!</f>
        <v>#REF!</v>
      </c>
      <c r="B41" s="118"/>
      <c r="C41" s="119"/>
      <c r="D41" s="120"/>
      <c r="E41" s="121"/>
      <c r="F41" s="119"/>
      <c r="G41" s="122"/>
      <c r="H41" s="11">
        <f t="shared" si="0"/>
        <v>0</v>
      </c>
    </row>
    <row r="42" spans="1:8" ht="13.5" hidden="1" thickBot="1">
      <c r="A42" s="123" t="e">
        <f>'U.E. ALZIRA'!#REF!</f>
        <v>#REF!</v>
      </c>
      <c r="B42" s="33"/>
      <c r="C42" s="9"/>
      <c r="D42" s="8"/>
      <c r="E42" s="34"/>
      <c r="F42" s="9"/>
      <c r="G42" s="35"/>
      <c r="H42" s="11">
        <f t="shared" si="0"/>
        <v>0</v>
      </c>
    </row>
    <row r="43" spans="1:14" ht="14.25" thickBot="1" thickTop="1">
      <c r="A43" s="40" t="s">
        <v>34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7</v>
      </c>
      <c r="C45" s="57">
        <f>(B45/N45)</f>
        <v>0.14285714285714285</v>
      </c>
      <c r="D45" s="36">
        <f>SUM(C3:C40)</f>
        <v>9</v>
      </c>
      <c r="E45" s="57">
        <f>(D45/N45)</f>
        <v>0.1836734693877551</v>
      </c>
      <c r="F45" s="36">
        <f>SUM(D3:D40)</f>
        <v>11</v>
      </c>
      <c r="G45" s="58">
        <f>(F45/N45)</f>
        <v>0.22448979591836735</v>
      </c>
      <c r="H45" s="56">
        <f>SUM(E3:E40)</f>
        <v>7</v>
      </c>
      <c r="I45" s="57">
        <f>(H45/N45)</f>
        <v>0.14285714285714285</v>
      </c>
      <c r="J45" s="36">
        <f>SUM(F3:F40)</f>
        <v>8</v>
      </c>
      <c r="K45" s="57">
        <f>(J45/N45)</f>
        <v>0.16326530612244897</v>
      </c>
      <c r="L45" s="36">
        <f>SUM(G3:G40)</f>
        <v>7</v>
      </c>
      <c r="M45" s="58">
        <f>(L45/N45)</f>
        <v>0.14285714285714285</v>
      </c>
      <c r="N45" s="60">
        <f>SUM(H3:H40)</f>
        <v>49</v>
      </c>
    </row>
    <row r="46" ht="13.5" thickTop="1"/>
    <row r="47" spans="2:7" ht="12.75">
      <c r="B47" s="13" t="s">
        <v>40</v>
      </c>
      <c r="C47" s="13" t="s">
        <v>41</v>
      </c>
      <c r="E47" s="13" t="s">
        <v>43</v>
      </c>
      <c r="F47" s="13" t="s">
        <v>42</v>
      </c>
      <c r="G47" s="13" t="s">
        <v>44</v>
      </c>
    </row>
    <row r="48" spans="2:7" ht="12.75">
      <c r="B48" s="13">
        <f>B45+D45+F45</f>
        <v>27</v>
      </c>
      <c r="C48" s="13">
        <f>H45+J45+L45</f>
        <v>22</v>
      </c>
      <c r="E48" s="13">
        <f>B45+H45</f>
        <v>14</v>
      </c>
      <c r="F48" s="13">
        <f>D45+J45</f>
        <v>17</v>
      </c>
      <c r="G48" s="13">
        <f>F45+L45</f>
        <v>18</v>
      </c>
    </row>
    <row r="49" spans="1:15" s="13" customFormat="1" ht="12.75">
      <c r="A49" s="10"/>
      <c r="I49" s="10"/>
      <c r="J49" s="10"/>
      <c r="K49" s="10"/>
      <c r="L49" s="10"/>
      <c r="M49" s="10"/>
      <c r="N49" s="10"/>
      <c r="O49" s="10"/>
    </row>
    <row r="51" spans="1:15" s="13" customFormat="1" ht="12.75">
      <c r="A51" s="10"/>
      <c r="I51" s="10"/>
      <c r="J51" s="10"/>
      <c r="K51" s="10"/>
      <c r="L51" s="10"/>
      <c r="M51" s="10"/>
      <c r="N51" s="10"/>
      <c r="O51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300" verticalDpi="3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67" zoomScaleNormal="67" zoomScalePageLayoutView="0" workbookViewId="0" topLeftCell="A4">
      <selection activeCell="B34" sqref="B34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Sueca</v>
      </c>
      <c r="B3" s="32"/>
      <c r="C3" s="17">
        <v>1</v>
      </c>
      <c r="D3" s="26"/>
      <c r="E3" s="23"/>
      <c r="F3" s="17"/>
      <c r="G3" s="18"/>
      <c r="H3" s="11">
        <f>SUM(B3:G3)</f>
        <v>1</v>
      </c>
    </row>
    <row r="4" spans="1:8" ht="12.75">
      <c r="A4" s="67" t="str">
        <f>'U.E. ALZIRA'!Y3</f>
        <v>Parreta</v>
      </c>
      <c r="B4" s="33"/>
      <c r="C4" s="9">
        <v>1</v>
      </c>
      <c r="D4" s="8"/>
      <c r="E4" s="34"/>
      <c r="F4" s="9"/>
      <c r="G4" s="35"/>
      <c r="H4" s="11">
        <f aca="true" t="shared" si="0" ref="H4:H42">SUM(B4:G4)</f>
        <v>1</v>
      </c>
    </row>
    <row r="5" spans="1:8" ht="12.75">
      <c r="A5" s="68" t="str">
        <f>'U.E. ALZIRA'!Z3</f>
        <v>Paiporta</v>
      </c>
      <c r="B5" s="33"/>
      <c r="C5" s="9"/>
      <c r="D5" s="8"/>
      <c r="E5" s="34"/>
      <c r="F5" s="9"/>
      <c r="G5" s="35"/>
      <c r="H5" s="11">
        <f t="shared" si="0"/>
        <v>0</v>
      </c>
    </row>
    <row r="6" spans="1:8" ht="12.75">
      <c r="A6" s="68" t="str">
        <f>'U.E. ALZIRA'!AA3</f>
        <v>Torrent</v>
      </c>
      <c r="B6" s="33">
        <v>1</v>
      </c>
      <c r="C6" s="9"/>
      <c r="D6" s="8"/>
      <c r="E6" s="34"/>
      <c r="F6" s="9"/>
      <c r="G6" s="35"/>
      <c r="H6" s="11">
        <f t="shared" si="0"/>
        <v>1</v>
      </c>
    </row>
    <row r="7" spans="1:8" ht="12.75">
      <c r="A7" s="68" t="str">
        <f>'U.E. ALZIRA'!AB3</f>
        <v>B. Llum</v>
      </c>
      <c r="B7" s="33">
        <v>1</v>
      </c>
      <c r="C7" s="9"/>
      <c r="D7" s="8">
        <v>1</v>
      </c>
      <c r="E7" s="34"/>
      <c r="F7" s="9"/>
      <c r="G7" s="35"/>
      <c r="H7" s="11">
        <f t="shared" si="0"/>
        <v>2</v>
      </c>
    </row>
    <row r="8" spans="1:8" ht="12.75">
      <c r="A8" s="68" t="str">
        <f>'U.E. ALZIRA'!AC3</f>
        <v>Sedaví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8" t="str">
        <f>'U.E. ALZIRA'!AD3</f>
        <v>Pobla Llarga</v>
      </c>
      <c r="B9" s="33"/>
      <c r="C9" s="9">
        <v>1</v>
      </c>
      <c r="D9" s="8"/>
      <c r="E9" s="34"/>
      <c r="F9" s="9"/>
      <c r="G9" s="35">
        <v>1</v>
      </c>
      <c r="H9" s="11">
        <f t="shared" si="0"/>
        <v>2</v>
      </c>
    </row>
    <row r="10" spans="1:8" ht="12.75">
      <c r="A10" s="68" t="str">
        <f>'U.E. ALZIRA'!AE3</f>
        <v>Silla</v>
      </c>
      <c r="B10" s="33"/>
      <c r="C10" s="9">
        <v>1</v>
      </c>
      <c r="D10" s="8"/>
      <c r="E10" s="34"/>
      <c r="F10" s="9"/>
      <c r="G10" s="35"/>
      <c r="H10" s="11">
        <f t="shared" si="0"/>
        <v>1</v>
      </c>
    </row>
    <row r="11" spans="1:8" ht="12.75">
      <c r="A11" s="68" t="str">
        <f>'U.E. ALZIRA'!AF3</f>
        <v>Tavernes</v>
      </c>
      <c r="B11" s="33"/>
      <c r="C11" s="9"/>
      <c r="D11" s="8"/>
      <c r="E11" s="34"/>
      <c r="F11" s="9"/>
      <c r="G11" s="35">
        <v>1</v>
      </c>
      <c r="H11" s="11">
        <f t="shared" si="0"/>
        <v>1</v>
      </c>
    </row>
    <row r="12" spans="1:8" ht="12.75">
      <c r="A12" s="68" t="str">
        <f>'U.E. ALZIRA'!AG3</f>
        <v>Discóbolo</v>
      </c>
      <c r="B12" s="33"/>
      <c r="C12" s="9"/>
      <c r="D12" s="8"/>
      <c r="E12" s="34"/>
      <c r="F12" s="9"/>
      <c r="G12" s="35"/>
      <c r="H12" s="11">
        <f t="shared" si="0"/>
        <v>0</v>
      </c>
    </row>
    <row r="13" spans="1:8" ht="12.75">
      <c r="A13" s="68" t="str">
        <f>'U.E. ALZIRA'!AH3</f>
        <v>Benifaió</v>
      </c>
      <c r="B13" s="33"/>
      <c r="C13" s="9"/>
      <c r="D13" s="8"/>
      <c r="E13" s="34"/>
      <c r="F13" s="9"/>
      <c r="G13" s="35"/>
      <c r="H13" s="11">
        <f t="shared" si="0"/>
        <v>0</v>
      </c>
    </row>
    <row r="14" spans="1:8" ht="12.75">
      <c r="A14" s="68" t="str">
        <f>'U.E. ALZIRA'!AI3</f>
        <v>Enguera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8" ht="12.75">
      <c r="A15" s="68" t="str">
        <f>'U.E. ALZIRA'!AJ3</f>
        <v>Carcaixent</v>
      </c>
      <c r="B15" s="33"/>
      <c r="C15" s="9"/>
      <c r="D15" s="8"/>
      <c r="E15" s="34">
        <v>2</v>
      </c>
      <c r="F15" s="9"/>
      <c r="G15" s="35"/>
      <c r="H15" s="11">
        <f t="shared" si="0"/>
        <v>2</v>
      </c>
    </row>
    <row r="16" spans="1:8" ht="12.75">
      <c r="A16" s="68" t="str">
        <f>'U.E. ALZIRA'!AK3</f>
        <v>Guadassuar</v>
      </c>
      <c r="B16" s="33"/>
      <c r="C16" s="9"/>
      <c r="D16" s="8"/>
      <c r="E16" s="34"/>
      <c r="F16" s="9"/>
      <c r="G16" s="35"/>
      <c r="H16" s="11">
        <f t="shared" si="0"/>
        <v>0</v>
      </c>
    </row>
    <row r="17" spans="1:8" ht="12.75">
      <c r="A17" s="68" t="str">
        <f>'U.E. ALZIRA'!AL3</f>
        <v>Olímpic Xàtiva</v>
      </c>
      <c r="B17" s="33"/>
      <c r="C17" s="9"/>
      <c r="D17" s="8"/>
      <c r="E17" s="34"/>
      <c r="F17" s="9"/>
      <c r="G17" s="35">
        <v>1</v>
      </c>
      <c r="H17" s="11">
        <f t="shared" si="0"/>
        <v>1</v>
      </c>
    </row>
    <row r="18" spans="1:8" ht="12.75">
      <c r="A18" s="68" t="str">
        <f>'U.E. ALZIRA'!AM3</f>
        <v>Alberic</v>
      </c>
      <c r="B18" s="33"/>
      <c r="C18" s="9"/>
      <c r="D18" s="8"/>
      <c r="E18" s="34"/>
      <c r="F18" s="9"/>
      <c r="G18" s="35"/>
      <c r="H18" s="11">
        <f t="shared" si="0"/>
        <v>0</v>
      </c>
    </row>
    <row r="19" spans="1:8" ht="12.75">
      <c r="A19" s="68" t="str">
        <f>'U.E. ALZIRA'!AN3</f>
        <v>Canals</v>
      </c>
      <c r="B19" s="33"/>
      <c r="C19" s="9"/>
      <c r="D19" s="8"/>
      <c r="E19" s="34"/>
      <c r="F19" s="9"/>
      <c r="G19" s="35"/>
      <c r="H19" s="11">
        <f t="shared" si="0"/>
        <v>0</v>
      </c>
    </row>
    <row r="20" spans="1:8" ht="12.75">
      <c r="A20" s="68" t="str">
        <f>'U.E. ALZIRA'!AO3</f>
        <v>Sueca</v>
      </c>
      <c r="B20" s="33">
        <v>1</v>
      </c>
      <c r="C20" s="9"/>
      <c r="D20" s="8"/>
      <c r="E20" s="34"/>
      <c r="F20" s="9"/>
      <c r="G20" s="35"/>
      <c r="H20" s="11">
        <f t="shared" si="0"/>
        <v>1</v>
      </c>
    </row>
    <row r="21" spans="1:8" ht="12.75">
      <c r="A21" s="68" t="str">
        <f>'U.E. ALZIRA'!AP3</f>
        <v>Parreta</v>
      </c>
      <c r="B21" s="33"/>
      <c r="C21" s="9"/>
      <c r="D21" s="8"/>
      <c r="E21" s="34"/>
      <c r="F21" s="9"/>
      <c r="G21" s="35"/>
      <c r="H21" s="11">
        <f t="shared" si="0"/>
        <v>0</v>
      </c>
    </row>
    <row r="22" spans="1:8" ht="12.75">
      <c r="A22" s="68" t="str">
        <f>'U.E. ALZIRA'!AQ3</f>
        <v>Paiporta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8" ht="12.75">
      <c r="A23" s="68" t="str">
        <f>'U.E. ALZIRA'!AR3</f>
        <v>Torrent</v>
      </c>
      <c r="B23" s="33"/>
      <c r="C23" s="9"/>
      <c r="D23" s="8"/>
      <c r="E23" s="34"/>
      <c r="F23" s="9"/>
      <c r="G23" s="35">
        <v>1</v>
      </c>
      <c r="H23" s="11">
        <f t="shared" si="0"/>
        <v>1</v>
      </c>
    </row>
    <row r="24" spans="1:8" ht="12.75">
      <c r="A24" s="68" t="str">
        <f>'U.E. ALZIRA'!AS3</f>
        <v>B. Llum</v>
      </c>
      <c r="B24" s="33">
        <v>1</v>
      </c>
      <c r="C24" s="9"/>
      <c r="D24" s="8">
        <v>1</v>
      </c>
      <c r="E24" s="34">
        <v>1</v>
      </c>
      <c r="F24" s="9"/>
      <c r="G24" s="35"/>
      <c r="H24" s="11">
        <f t="shared" si="0"/>
        <v>3</v>
      </c>
    </row>
    <row r="25" spans="1:8" ht="12.75">
      <c r="A25" s="68" t="str">
        <f>'U.E. ALZIRA'!AT3</f>
        <v>Sedaví</v>
      </c>
      <c r="B25" s="33"/>
      <c r="C25" s="9"/>
      <c r="D25" s="8"/>
      <c r="E25" s="34"/>
      <c r="F25" s="9"/>
      <c r="G25" s="35"/>
      <c r="H25" s="11">
        <f t="shared" si="0"/>
        <v>0</v>
      </c>
    </row>
    <row r="26" spans="1:8" ht="12.75">
      <c r="A26" s="68" t="str">
        <f>'U.E. ALZIRA'!AU3</f>
        <v>Pobla Llarga</v>
      </c>
      <c r="B26" s="33"/>
      <c r="C26" s="9"/>
      <c r="D26" s="8">
        <v>1</v>
      </c>
      <c r="E26" s="34">
        <v>1</v>
      </c>
      <c r="F26" s="9"/>
      <c r="G26" s="35"/>
      <c r="H26" s="11">
        <f t="shared" si="0"/>
        <v>2</v>
      </c>
    </row>
    <row r="27" spans="1:8" ht="12.75">
      <c r="A27" s="68" t="str">
        <f>'U.E. ALZIRA'!AV3</f>
        <v>Silla</v>
      </c>
      <c r="B27" s="33"/>
      <c r="C27" s="9"/>
      <c r="D27" s="8"/>
      <c r="E27" s="34"/>
      <c r="F27" s="9"/>
      <c r="G27" s="35"/>
      <c r="H27" s="11">
        <f t="shared" si="0"/>
        <v>0</v>
      </c>
    </row>
    <row r="28" spans="1:8" ht="12.75">
      <c r="A28" s="68" t="str">
        <f>'U.E. ALZIRA'!AW3</f>
        <v>Tavernes</v>
      </c>
      <c r="B28" s="33"/>
      <c r="C28" s="9">
        <v>1</v>
      </c>
      <c r="D28" s="8"/>
      <c r="E28" s="34"/>
      <c r="F28" s="9"/>
      <c r="G28" s="35"/>
      <c r="H28" s="11">
        <f t="shared" si="0"/>
        <v>1</v>
      </c>
    </row>
    <row r="29" spans="1:8" ht="12.75">
      <c r="A29" s="68" t="str">
        <f>'U.E. ALZIRA'!AX3</f>
        <v>Discóbolo</v>
      </c>
      <c r="B29" s="33"/>
      <c r="C29" s="9"/>
      <c r="D29" s="8"/>
      <c r="E29" s="34"/>
      <c r="F29" s="9">
        <v>1</v>
      </c>
      <c r="G29" s="35">
        <v>1</v>
      </c>
      <c r="H29" s="11">
        <f t="shared" si="0"/>
        <v>2</v>
      </c>
    </row>
    <row r="30" spans="1:8" ht="12.75">
      <c r="A30" s="68" t="str">
        <f>'U.E. ALZIRA'!AY3</f>
        <v>Benifaió</v>
      </c>
      <c r="B30" s="33"/>
      <c r="C30" s="9"/>
      <c r="D30" s="8"/>
      <c r="E30" s="34"/>
      <c r="F30" s="9"/>
      <c r="G30" s="35"/>
      <c r="H30" s="11">
        <f t="shared" si="0"/>
        <v>0</v>
      </c>
    </row>
    <row r="31" spans="1:8" ht="12.75">
      <c r="A31" s="68" t="str">
        <f>'U.E. ALZIRA'!AZ3</f>
        <v>Enguera</v>
      </c>
      <c r="B31" s="33"/>
      <c r="C31" s="9"/>
      <c r="D31" s="8"/>
      <c r="E31" s="34">
        <v>1</v>
      </c>
      <c r="F31" s="9">
        <v>1</v>
      </c>
      <c r="G31" s="35"/>
      <c r="H31" s="11">
        <f t="shared" si="0"/>
        <v>2</v>
      </c>
    </row>
    <row r="32" spans="1:8" ht="12.75">
      <c r="A32" s="68" t="str">
        <f>'U.E. ALZIRA'!BA3</f>
        <v>Carcaixent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8" t="str">
        <f>'U.E. ALZIRA'!BB3</f>
        <v>Guadassuar</v>
      </c>
      <c r="B33" s="33"/>
      <c r="C33" s="9"/>
      <c r="D33" s="8"/>
      <c r="E33" s="34"/>
      <c r="F33" s="9"/>
      <c r="G33" s="35"/>
      <c r="H33" s="11">
        <f t="shared" si="0"/>
        <v>0</v>
      </c>
    </row>
    <row r="34" spans="1:8" ht="12.75">
      <c r="A34" s="68" t="str">
        <f>'U.E. ALZIRA'!BC3</f>
        <v>Olímpic Xàtiva</v>
      </c>
      <c r="B34" s="33"/>
      <c r="C34" s="9"/>
      <c r="D34" s="8">
        <v>1</v>
      </c>
      <c r="E34" s="34"/>
      <c r="F34" s="9">
        <v>1</v>
      </c>
      <c r="G34" s="35"/>
      <c r="H34" s="11">
        <f t="shared" si="0"/>
        <v>2</v>
      </c>
    </row>
    <row r="35" spans="1:8" ht="12.75">
      <c r="A35" s="68" t="str">
        <f>'U.E. ALZIRA'!BD3</f>
        <v>Alberic</v>
      </c>
      <c r="B35" s="33"/>
      <c r="C35" s="9">
        <v>1</v>
      </c>
      <c r="D35" s="8"/>
      <c r="E35" s="34"/>
      <c r="F35" s="9">
        <v>1</v>
      </c>
      <c r="G35" s="35"/>
      <c r="H35" s="11">
        <f t="shared" si="0"/>
        <v>2</v>
      </c>
    </row>
    <row r="36" spans="1:8" ht="13.5" thickBot="1">
      <c r="A36" s="68" t="str">
        <f>'U.E. ALZIRA'!BE3</f>
        <v>Canals</v>
      </c>
      <c r="B36" s="33">
        <v>1</v>
      </c>
      <c r="C36" s="9"/>
      <c r="D36" s="8"/>
      <c r="E36" s="34">
        <v>1</v>
      </c>
      <c r="F36" s="9">
        <v>1</v>
      </c>
      <c r="G36" s="35"/>
      <c r="H36" s="11">
        <f t="shared" si="0"/>
        <v>3</v>
      </c>
    </row>
    <row r="37" spans="1:8" ht="12.75" hidden="1">
      <c r="A37" s="68" t="e">
        <f>'U.E. ALZIRA'!#REF!</f>
        <v>#REF!</v>
      </c>
      <c r="B37" s="33"/>
      <c r="C37" s="9"/>
      <c r="D37" s="8"/>
      <c r="E37" s="34"/>
      <c r="F37" s="9"/>
      <c r="G37" s="35"/>
      <c r="H37" s="11">
        <f t="shared" si="0"/>
        <v>0</v>
      </c>
    </row>
    <row r="38" spans="1:8" ht="12.75" hidden="1">
      <c r="A38" s="68" t="e">
        <f>'U.E. ALZIRA'!#REF!</f>
        <v>#REF!</v>
      </c>
      <c r="B38" s="33"/>
      <c r="C38" s="9"/>
      <c r="D38" s="8"/>
      <c r="E38" s="34"/>
      <c r="F38" s="9"/>
      <c r="G38" s="35"/>
      <c r="H38" s="11">
        <f t="shared" si="0"/>
        <v>0</v>
      </c>
    </row>
    <row r="39" spans="1:8" ht="12.75" hidden="1">
      <c r="A39" s="68" t="e">
        <f>'U.E. ALZIRA'!#REF!</f>
        <v>#REF!</v>
      </c>
      <c r="B39" s="33"/>
      <c r="C39" s="9"/>
      <c r="D39" s="8"/>
      <c r="E39" s="34"/>
      <c r="F39" s="9"/>
      <c r="G39" s="35"/>
      <c r="H39" s="11">
        <f t="shared" si="0"/>
        <v>0</v>
      </c>
    </row>
    <row r="40" spans="1:8" ht="12.75" hidden="1">
      <c r="A40" s="68" t="e">
        <f>'U.E. ALZIRA'!#REF!</f>
        <v>#REF!</v>
      </c>
      <c r="B40" s="33"/>
      <c r="C40" s="9"/>
      <c r="D40" s="8"/>
      <c r="E40" s="34"/>
      <c r="F40" s="9"/>
      <c r="G40" s="35"/>
      <c r="H40" s="11">
        <f t="shared" si="0"/>
        <v>0</v>
      </c>
    </row>
    <row r="41" spans="1:8" ht="12.75" hidden="1">
      <c r="A41" s="123" t="e">
        <f>'U.E. ALZIRA'!#REF!</f>
        <v>#REF!</v>
      </c>
      <c r="B41" s="33"/>
      <c r="C41" s="9"/>
      <c r="D41" s="8"/>
      <c r="E41" s="34"/>
      <c r="F41" s="9"/>
      <c r="G41" s="35"/>
      <c r="H41" s="11">
        <f t="shared" si="0"/>
        <v>0</v>
      </c>
    </row>
    <row r="42" spans="1:8" ht="13.5" hidden="1" thickBot="1">
      <c r="A42" s="123" t="e">
        <f>'U.E. ALZIRA'!#REF!</f>
        <v>#REF!</v>
      </c>
      <c r="B42" s="33"/>
      <c r="C42" s="9"/>
      <c r="D42" s="8"/>
      <c r="E42" s="34"/>
      <c r="F42" s="9"/>
      <c r="G42" s="35"/>
      <c r="H42" s="11">
        <f t="shared" si="0"/>
        <v>0</v>
      </c>
    </row>
    <row r="43" spans="1:14" ht="14.25" thickBot="1" thickTop="1">
      <c r="A43" s="40" t="s">
        <v>35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5</v>
      </c>
      <c r="C45" s="57">
        <f>(B45/N45)</f>
        <v>0.16129032258064516</v>
      </c>
      <c r="D45" s="36">
        <f>SUM(C3:C42)</f>
        <v>6</v>
      </c>
      <c r="E45" s="57">
        <f>(D45/N45)</f>
        <v>0.1935483870967742</v>
      </c>
      <c r="F45" s="36">
        <f>SUM(D3:D42)</f>
        <v>4</v>
      </c>
      <c r="G45" s="58">
        <f>(F45/N45)</f>
        <v>0.12903225806451613</v>
      </c>
      <c r="H45" s="56">
        <f>SUM(E3:E42)</f>
        <v>6</v>
      </c>
      <c r="I45" s="57">
        <f>(H45/N45)</f>
        <v>0.1935483870967742</v>
      </c>
      <c r="J45" s="36">
        <f>SUM(F3:F42)</f>
        <v>5</v>
      </c>
      <c r="K45" s="57">
        <f>(J45/N45)</f>
        <v>0.16129032258064516</v>
      </c>
      <c r="L45" s="36">
        <f>SUM(G3:G42)</f>
        <v>5</v>
      </c>
      <c r="M45" s="58">
        <f>(L45/N45)</f>
        <v>0.16129032258064516</v>
      </c>
      <c r="N45" s="60">
        <f>SUM(H3:H42)</f>
        <v>31</v>
      </c>
    </row>
    <row r="46" ht="13.5" thickTop="1"/>
    <row r="47" spans="2:7" ht="12.75">
      <c r="B47" s="13" t="s">
        <v>40</v>
      </c>
      <c r="C47" s="13" t="s">
        <v>41</v>
      </c>
      <c r="D47" s="13"/>
      <c r="E47" s="13" t="s">
        <v>43</v>
      </c>
      <c r="F47" s="13" t="s">
        <v>42</v>
      </c>
      <c r="G47" s="13" t="s">
        <v>44</v>
      </c>
    </row>
    <row r="48" spans="2:7" ht="12.75">
      <c r="B48" s="13">
        <f>B45+D45+F45</f>
        <v>15</v>
      </c>
      <c r="C48" s="13">
        <f>H45+J45+L45</f>
        <v>16</v>
      </c>
      <c r="D48" s="13"/>
      <c r="E48" s="13">
        <f>B45+H45</f>
        <v>11</v>
      </c>
      <c r="F48" s="13">
        <f>D45+J45</f>
        <v>11</v>
      </c>
      <c r="G48" s="13">
        <f>F45+L45</f>
        <v>9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A37" sqref="A37:IV42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/>
      <c r="B3" s="32"/>
      <c r="C3" s="32"/>
      <c r="D3" s="32"/>
      <c r="E3" s="32"/>
      <c r="F3" s="32"/>
      <c r="G3" s="65"/>
      <c r="H3" s="11"/>
    </row>
    <row r="4" spans="1:8" ht="12.75">
      <c r="A4" s="67" t="str">
        <f>'U.E. ALZIRA'!Y3</f>
        <v>Parreta</v>
      </c>
      <c r="B4" s="32">
        <f>'Gols marcats'!B4</f>
        <v>0</v>
      </c>
      <c r="C4" s="32">
        <f>'Gols marcats'!C4</f>
        <v>2</v>
      </c>
      <c r="D4" s="32">
        <f>'Gols marcats'!D4</f>
        <v>1</v>
      </c>
      <c r="E4" s="32">
        <f>'Gols marcats'!E4</f>
        <v>0</v>
      </c>
      <c r="F4" s="32">
        <f>'Gols marcats'!F4</f>
        <v>0</v>
      </c>
      <c r="G4" s="65">
        <f>'Gols marcats'!G4</f>
        <v>0</v>
      </c>
      <c r="H4" s="11">
        <f aca="true" t="shared" si="0" ref="H4:H41">SUM(B4:G4)</f>
        <v>3</v>
      </c>
    </row>
    <row r="5" spans="1:8" ht="12.75">
      <c r="A5" s="68"/>
      <c r="B5" s="32"/>
      <c r="C5" s="32"/>
      <c r="D5" s="32"/>
      <c r="E5" s="32"/>
      <c r="F5" s="32"/>
      <c r="G5" s="65"/>
      <c r="H5" s="11"/>
    </row>
    <row r="6" spans="1:8" ht="12.75">
      <c r="A6" s="68" t="str">
        <f>'U.E. ALZIRA'!AA3</f>
        <v>Torrent</v>
      </c>
      <c r="B6" s="32">
        <f>'Gols marcats'!B6</f>
        <v>0</v>
      </c>
      <c r="C6" s="32">
        <f>'Gols marcats'!C6</f>
        <v>0</v>
      </c>
      <c r="D6" s="32">
        <f>'Gols marcats'!D6</f>
        <v>0</v>
      </c>
      <c r="E6" s="32">
        <f>'Gols marcats'!E6</f>
        <v>0</v>
      </c>
      <c r="F6" s="32">
        <f>'Gols marcats'!F6</f>
        <v>0</v>
      </c>
      <c r="G6" s="65">
        <f>'Gols marcats'!G6</f>
        <v>0</v>
      </c>
      <c r="H6" s="11">
        <f t="shared" si="0"/>
        <v>0</v>
      </c>
    </row>
    <row r="7" spans="1:8" ht="12.75">
      <c r="A7" s="68" t="str">
        <f>'U.E. ALZIRA'!AB3</f>
        <v>B. Llum</v>
      </c>
      <c r="B7" s="32">
        <f>'Gols marcats'!B7</f>
        <v>0</v>
      </c>
      <c r="C7" s="32">
        <f>'Gols marcats'!C7</f>
        <v>0</v>
      </c>
      <c r="D7" s="32">
        <f>'Gols marcats'!D7</f>
        <v>1</v>
      </c>
      <c r="E7" s="32">
        <f>'Gols marcats'!E7</f>
        <v>0</v>
      </c>
      <c r="F7" s="32">
        <f>'Gols marcats'!F7</f>
        <v>0</v>
      </c>
      <c r="G7" s="65">
        <f>'Gols marcats'!G7</f>
        <v>1</v>
      </c>
      <c r="H7" s="11">
        <f t="shared" si="0"/>
        <v>2</v>
      </c>
    </row>
    <row r="8" spans="1:8" ht="12.75">
      <c r="A8" s="68"/>
      <c r="B8" s="32"/>
      <c r="C8" s="32"/>
      <c r="D8" s="32"/>
      <c r="E8" s="32"/>
      <c r="F8" s="32"/>
      <c r="G8" s="65"/>
      <c r="H8" s="11"/>
    </row>
    <row r="9" spans="1:8" ht="12.75">
      <c r="A9" s="68" t="str">
        <f>'U.E. ALZIRA'!AD3</f>
        <v>Pobla Llarga</v>
      </c>
      <c r="B9" s="32">
        <f>'Gols marcats'!B9</f>
        <v>0</v>
      </c>
      <c r="C9" s="32">
        <f>'Gols marcats'!C9</f>
        <v>0</v>
      </c>
      <c r="D9" s="32">
        <f>'Gols marcats'!D9</f>
        <v>0</v>
      </c>
      <c r="E9" s="32">
        <f>'Gols marcats'!E9</f>
        <v>2</v>
      </c>
      <c r="F9" s="32">
        <f>'Gols marcats'!F9</f>
        <v>1</v>
      </c>
      <c r="G9" s="65">
        <f>'Gols marcats'!G9</f>
        <v>0</v>
      </c>
      <c r="H9" s="11">
        <f t="shared" si="0"/>
        <v>3</v>
      </c>
    </row>
    <row r="10" spans="1:8" ht="12.75">
      <c r="A10" s="68"/>
      <c r="B10" s="32"/>
      <c r="C10" s="32"/>
      <c r="D10" s="32"/>
      <c r="E10" s="32"/>
      <c r="F10" s="32"/>
      <c r="G10" s="65"/>
      <c r="H10" s="11"/>
    </row>
    <row r="11" spans="1:8" ht="12.75">
      <c r="A11" s="68" t="str">
        <f>'U.E. ALZIRA'!AF3</f>
        <v>Tavernes</v>
      </c>
      <c r="B11" s="32">
        <f>'Gols marcats'!B11</f>
        <v>0</v>
      </c>
      <c r="C11" s="32">
        <f>'Gols marcats'!C11</f>
        <v>1</v>
      </c>
      <c r="D11" s="32">
        <f>'Gols marcats'!D11</f>
        <v>0</v>
      </c>
      <c r="E11" s="32">
        <f>'Gols marcats'!E11</f>
        <v>0</v>
      </c>
      <c r="F11" s="32">
        <f>'Gols marcats'!F11</f>
        <v>0</v>
      </c>
      <c r="G11" s="65">
        <f>'Gols marcats'!G11</f>
        <v>0</v>
      </c>
      <c r="H11" s="11">
        <f t="shared" si="0"/>
        <v>1</v>
      </c>
    </row>
    <row r="12" spans="1:8" ht="12.75">
      <c r="A12" s="68"/>
      <c r="B12" s="32"/>
      <c r="C12" s="32"/>
      <c r="D12" s="32"/>
      <c r="E12" s="32"/>
      <c r="F12" s="32"/>
      <c r="G12" s="65"/>
      <c r="H12" s="11"/>
    </row>
    <row r="13" spans="1:8" ht="12.75">
      <c r="A13" s="68" t="str">
        <f>'U.E. ALZIRA'!AH3</f>
        <v>Benifaió</v>
      </c>
      <c r="B13" s="32">
        <f>'Gols marcats'!B13</f>
        <v>0</v>
      </c>
      <c r="C13" s="32">
        <f>'Gols marcats'!C13</f>
        <v>0</v>
      </c>
      <c r="D13" s="32">
        <f>'Gols marcats'!D13</f>
        <v>0</v>
      </c>
      <c r="E13" s="32">
        <f>'Gols marcats'!E13</f>
        <v>0</v>
      </c>
      <c r="F13" s="32">
        <f>'Gols marcats'!F13</f>
        <v>0</v>
      </c>
      <c r="G13" s="65">
        <f>'Gols marcats'!G13</f>
        <v>0</v>
      </c>
      <c r="H13" s="11">
        <f t="shared" si="0"/>
        <v>0</v>
      </c>
    </row>
    <row r="14" spans="1:8" ht="12.75">
      <c r="A14" s="68"/>
      <c r="B14" s="32"/>
      <c r="C14" s="32"/>
      <c r="D14" s="32"/>
      <c r="E14" s="32"/>
      <c r="F14" s="32"/>
      <c r="G14" s="65"/>
      <c r="H14" s="11"/>
    </row>
    <row r="15" spans="1:8" ht="12.75">
      <c r="A15" s="68" t="str">
        <f>'U.E. ALZIRA'!AJ3</f>
        <v>Carcaixent</v>
      </c>
      <c r="B15" s="32">
        <f>'Gols marcats'!B15</f>
        <v>0</v>
      </c>
      <c r="C15" s="32">
        <f>'Gols marcats'!C15</f>
        <v>0</v>
      </c>
      <c r="D15" s="32">
        <f>'Gols marcats'!D15</f>
        <v>0</v>
      </c>
      <c r="E15" s="32">
        <f>'Gols marcats'!E15</f>
        <v>1</v>
      </c>
      <c r="F15" s="32">
        <f>'Gols marcats'!F15</f>
        <v>1</v>
      </c>
      <c r="G15" s="65">
        <f>'Gols marcats'!G15</f>
        <v>0</v>
      </c>
      <c r="H15" s="11">
        <f t="shared" si="0"/>
        <v>2</v>
      </c>
    </row>
    <row r="16" spans="1:8" ht="12.75">
      <c r="A16" s="68"/>
      <c r="B16" s="32"/>
      <c r="C16" s="32"/>
      <c r="D16" s="32"/>
      <c r="E16" s="32"/>
      <c r="F16" s="32"/>
      <c r="G16" s="65"/>
      <c r="H16" s="11"/>
    </row>
    <row r="17" spans="1:8" ht="12.75">
      <c r="A17" s="68" t="str">
        <f>'U.E. ALZIRA'!AL3</f>
        <v>Olímpic Xàtiva</v>
      </c>
      <c r="B17" s="32">
        <f>'Gols marcats'!B17</f>
        <v>0</v>
      </c>
      <c r="C17" s="32">
        <f>'Gols marcats'!C17</f>
        <v>1</v>
      </c>
      <c r="D17" s="32">
        <f>'Gols marcats'!D17</f>
        <v>2</v>
      </c>
      <c r="E17" s="32">
        <f>'Gols marcats'!E17</f>
        <v>0</v>
      </c>
      <c r="F17" s="32">
        <f>'Gols marcats'!F17</f>
        <v>1</v>
      </c>
      <c r="G17" s="65">
        <f>'Gols marcats'!G17</f>
        <v>0</v>
      </c>
      <c r="H17" s="11">
        <f t="shared" si="0"/>
        <v>4</v>
      </c>
    </row>
    <row r="18" spans="1:8" ht="12.75">
      <c r="A18" s="68"/>
      <c r="B18" s="32"/>
      <c r="C18" s="32"/>
      <c r="D18" s="32"/>
      <c r="E18" s="32"/>
      <c r="F18" s="32"/>
      <c r="G18" s="65"/>
      <c r="H18" s="11"/>
    </row>
    <row r="19" spans="1:8" ht="12.75">
      <c r="A19" s="68" t="str">
        <f>'U.E. ALZIRA'!AN3</f>
        <v>Canals</v>
      </c>
      <c r="B19" s="32">
        <f>'Gols marcats'!B19</f>
        <v>0</v>
      </c>
      <c r="C19" s="32">
        <f>'Gols marcats'!C19</f>
        <v>0</v>
      </c>
      <c r="D19" s="32">
        <f>'Gols marcats'!D19</f>
        <v>1</v>
      </c>
      <c r="E19" s="32">
        <f>'Gols marcats'!E19</f>
        <v>0</v>
      </c>
      <c r="F19" s="32">
        <f>'Gols marcats'!F19</f>
        <v>1</v>
      </c>
      <c r="G19" s="65">
        <f>'Gols marcats'!G19</f>
        <v>1</v>
      </c>
      <c r="H19" s="11">
        <f t="shared" si="0"/>
        <v>3</v>
      </c>
    </row>
    <row r="20" spans="1:8" ht="12.75">
      <c r="A20" s="68" t="str">
        <f>'U.E. ALZIRA'!AO3</f>
        <v>Sueca</v>
      </c>
      <c r="B20" s="32">
        <f>'Gols marcats'!B20</f>
        <v>0</v>
      </c>
      <c r="C20" s="32">
        <f>'Gols marcats'!C20</f>
        <v>0</v>
      </c>
      <c r="D20" s="32">
        <f>'Gols marcats'!D20</f>
        <v>0</v>
      </c>
      <c r="E20" s="32">
        <f>'Gols marcats'!E20</f>
        <v>0</v>
      </c>
      <c r="F20" s="32">
        <f>'Gols marcats'!F20</f>
        <v>0</v>
      </c>
      <c r="G20" s="65">
        <f>'Gols marcats'!G20</f>
        <v>0</v>
      </c>
      <c r="H20" s="11">
        <f t="shared" si="0"/>
        <v>0</v>
      </c>
    </row>
    <row r="21" spans="1:8" ht="12.75">
      <c r="A21" s="68"/>
      <c r="B21" s="32"/>
      <c r="C21" s="32"/>
      <c r="D21" s="32"/>
      <c r="E21" s="32"/>
      <c r="F21" s="32"/>
      <c r="G21" s="65"/>
      <c r="H21" s="11"/>
    </row>
    <row r="22" spans="1:8" ht="12.75">
      <c r="A22" s="68" t="str">
        <f>'U.E. ALZIRA'!AQ3</f>
        <v>Paiporta</v>
      </c>
      <c r="B22" s="32">
        <f>'Gols marcats'!B22</f>
        <v>1</v>
      </c>
      <c r="C22" s="32">
        <f>'Gols marcats'!C22</f>
        <v>0</v>
      </c>
      <c r="D22" s="32">
        <f>'Gols marcats'!D22</f>
        <v>0</v>
      </c>
      <c r="E22" s="32">
        <f>'Gols marcats'!E22</f>
        <v>1</v>
      </c>
      <c r="F22" s="32">
        <f>'Gols marcats'!F22</f>
        <v>1</v>
      </c>
      <c r="G22" s="65">
        <f>'Gols marcats'!G22</f>
        <v>1</v>
      </c>
      <c r="H22" s="11">
        <f t="shared" si="0"/>
        <v>4</v>
      </c>
    </row>
    <row r="23" spans="1:8" ht="12.75">
      <c r="A23" s="68"/>
      <c r="B23" s="32"/>
      <c r="C23" s="32"/>
      <c r="D23" s="32"/>
      <c r="E23" s="32"/>
      <c r="F23" s="32"/>
      <c r="G23" s="65"/>
      <c r="H23" s="11"/>
    </row>
    <row r="24" spans="1:8" ht="12.75">
      <c r="A24" s="68"/>
      <c r="B24" s="32"/>
      <c r="C24" s="32"/>
      <c r="D24" s="32"/>
      <c r="E24" s="32"/>
      <c r="F24" s="32"/>
      <c r="G24" s="65"/>
      <c r="H24" s="11"/>
    </row>
    <row r="25" spans="1:8" ht="12.75">
      <c r="A25" s="68" t="str">
        <f>'U.E. ALZIRA'!AT3</f>
        <v>Sedaví</v>
      </c>
      <c r="B25" s="32">
        <f>'Gols marcats'!B25</f>
        <v>1</v>
      </c>
      <c r="C25" s="32">
        <f>'Gols marcats'!C25</f>
        <v>0</v>
      </c>
      <c r="D25" s="32">
        <f>'Gols marcats'!D25</f>
        <v>0</v>
      </c>
      <c r="E25" s="32">
        <f>'Gols marcats'!E25</f>
        <v>1</v>
      </c>
      <c r="F25" s="32">
        <f>'Gols marcats'!F25</f>
        <v>1</v>
      </c>
      <c r="G25" s="65">
        <f>'Gols marcats'!G25</f>
        <v>1</v>
      </c>
      <c r="H25" s="11">
        <f t="shared" si="0"/>
        <v>4</v>
      </c>
    </row>
    <row r="26" spans="1:8" ht="12.75">
      <c r="A26" s="68"/>
      <c r="B26" s="32"/>
      <c r="C26" s="32"/>
      <c r="D26" s="32"/>
      <c r="E26" s="32"/>
      <c r="F26" s="32"/>
      <c r="G26" s="65"/>
      <c r="H26" s="11"/>
    </row>
    <row r="27" spans="1:8" ht="12.75">
      <c r="A27" s="68" t="str">
        <f>'U.E. ALZIRA'!AV3</f>
        <v>Silla</v>
      </c>
      <c r="B27" s="32">
        <f>'Gols marcats'!B27</f>
        <v>2</v>
      </c>
      <c r="C27" s="32">
        <f>'Gols marcats'!C27</f>
        <v>0</v>
      </c>
      <c r="D27" s="32">
        <f>'Gols marcats'!D27</f>
        <v>1</v>
      </c>
      <c r="E27" s="32">
        <f>'Gols marcats'!E27</f>
        <v>0</v>
      </c>
      <c r="F27" s="32">
        <f>'Gols marcats'!F27</f>
        <v>0</v>
      </c>
      <c r="G27" s="65">
        <f>'Gols marcats'!G27</f>
        <v>2</v>
      </c>
      <c r="H27" s="11">
        <f t="shared" si="0"/>
        <v>5</v>
      </c>
    </row>
    <row r="28" spans="1:8" ht="12.75">
      <c r="A28" s="68"/>
      <c r="B28" s="32"/>
      <c r="C28" s="32"/>
      <c r="D28" s="32"/>
      <c r="E28" s="32"/>
      <c r="F28" s="32"/>
      <c r="G28" s="65"/>
      <c r="H28" s="11"/>
    </row>
    <row r="29" spans="1:8" ht="12.75">
      <c r="A29" s="68" t="str">
        <f>'U.E. ALZIRA'!AX3</f>
        <v>Discóbolo</v>
      </c>
      <c r="B29" s="32">
        <f>'Gols marcats'!B29</f>
        <v>1</v>
      </c>
      <c r="C29" s="32">
        <f>'Gols marcats'!C29</f>
        <v>1</v>
      </c>
      <c r="D29" s="32">
        <f>'Gols marcats'!D29</f>
        <v>1</v>
      </c>
      <c r="E29" s="32">
        <f>'Gols marcats'!E29</f>
        <v>0</v>
      </c>
      <c r="F29" s="32">
        <f>'Gols marcats'!F29</f>
        <v>0</v>
      </c>
      <c r="G29" s="65">
        <f>'Gols marcats'!G29</f>
        <v>0</v>
      </c>
      <c r="H29" s="11">
        <f t="shared" si="0"/>
        <v>3</v>
      </c>
    </row>
    <row r="30" spans="1:8" ht="12.75">
      <c r="A30" s="68"/>
      <c r="B30" s="32"/>
      <c r="C30" s="32"/>
      <c r="D30" s="32"/>
      <c r="E30" s="32"/>
      <c r="F30" s="32"/>
      <c r="G30" s="65"/>
      <c r="H30" s="11"/>
    </row>
    <row r="31" spans="1:8" ht="12.75">
      <c r="A31" s="68" t="str">
        <f>'U.E. ALZIRA'!AZ3</f>
        <v>Enguera</v>
      </c>
      <c r="B31" s="32">
        <f>'Gols marcats'!B31</f>
        <v>0</v>
      </c>
      <c r="C31" s="32">
        <f>'Gols marcats'!C31</f>
        <v>0</v>
      </c>
      <c r="D31" s="32">
        <f>'Gols marcats'!D31</f>
        <v>1</v>
      </c>
      <c r="E31" s="32">
        <f>'Gols marcats'!E31</f>
        <v>0</v>
      </c>
      <c r="F31" s="32">
        <f>'Gols marcats'!F31</f>
        <v>0</v>
      </c>
      <c r="G31" s="65">
        <f>'Gols marcats'!G31</f>
        <v>0</v>
      </c>
      <c r="H31" s="11">
        <f t="shared" si="0"/>
        <v>1</v>
      </c>
    </row>
    <row r="32" spans="1:8" ht="12.75">
      <c r="A32" s="68"/>
      <c r="B32" s="32"/>
      <c r="C32" s="32"/>
      <c r="D32" s="32"/>
      <c r="E32" s="32"/>
      <c r="F32" s="32"/>
      <c r="G32" s="65"/>
      <c r="H32" s="11"/>
    </row>
    <row r="33" spans="1:8" ht="12.75">
      <c r="A33" s="68" t="str">
        <f>'U.E. ALZIRA'!BB3</f>
        <v>Guadassuar</v>
      </c>
      <c r="B33" s="32">
        <f>'Gols marcats'!B33</f>
        <v>0</v>
      </c>
      <c r="C33" s="32">
        <f>'Gols marcats'!C33</f>
        <v>0</v>
      </c>
      <c r="D33" s="32">
        <f>'Gols marcats'!D33</f>
        <v>0</v>
      </c>
      <c r="E33" s="32">
        <f>'Gols marcats'!E33</f>
        <v>0</v>
      </c>
      <c r="F33" s="32">
        <f>'Gols marcats'!F33</f>
        <v>0</v>
      </c>
      <c r="G33" s="65">
        <f>'Gols marcats'!G33</f>
        <v>0</v>
      </c>
      <c r="H33" s="11">
        <f t="shared" si="0"/>
        <v>0</v>
      </c>
    </row>
    <row r="34" spans="1:8" ht="12.75">
      <c r="A34" s="68"/>
      <c r="B34" s="32"/>
      <c r="C34" s="32"/>
      <c r="D34" s="32"/>
      <c r="E34" s="32"/>
      <c r="F34" s="32"/>
      <c r="G34" s="65"/>
      <c r="H34" s="11"/>
    </row>
    <row r="35" spans="1:8" ht="12.75">
      <c r="A35" s="68" t="str">
        <f>'U.E. ALZIRA'!BD3</f>
        <v>Alberic</v>
      </c>
      <c r="B35" s="32">
        <f>'Gols marcats'!B35</f>
        <v>0</v>
      </c>
      <c r="C35" s="32">
        <f>'Gols marcats'!C35</f>
        <v>1</v>
      </c>
      <c r="D35" s="32">
        <f>'Gols marcats'!D35</f>
        <v>0</v>
      </c>
      <c r="E35" s="32">
        <f>'Gols marcats'!E35</f>
        <v>0</v>
      </c>
      <c r="F35" s="32">
        <f>'Gols marcats'!F35</f>
        <v>0</v>
      </c>
      <c r="G35" s="65">
        <f>'Gols marcats'!G35</f>
        <v>0</v>
      </c>
      <c r="H35" s="11">
        <f t="shared" si="0"/>
        <v>1</v>
      </c>
    </row>
    <row r="36" spans="1:8" ht="13.5" thickBot="1">
      <c r="A36" s="68"/>
      <c r="B36" s="32"/>
      <c r="C36" s="32"/>
      <c r="D36" s="32"/>
      <c r="E36" s="32"/>
      <c r="F36" s="32"/>
      <c r="G36" s="65"/>
      <c r="H36" s="11"/>
    </row>
    <row r="37" spans="1:8" ht="12.75" hidden="1">
      <c r="A37" s="68" t="e">
        <f>'U.E. ALZIRA'!#REF!</f>
        <v>#REF!</v>
      </c>
      <c r="B37" s="32">
        <f>'Gols marcats'!B37</f>
        <v>0</v>
      </c>
      <c r="C37" s="32">
        <f>'Gols marcats'!C37</f>
        <v>0</v>
      </c>
      <c r="D37" s="32">
        <f>'Gols marcats'!D37</f>
        <v>0</v>
      </c>
      <c r="E37" s="32">
        <f>'Gols marcats'!E37</f>
        <v>0</v>
      </c>
      <c r="F37" s="32">
        <f>'Gols marcats'!F37</f>
        <v>0</v>
      </c>
      <c r="G37" s="65">
        <f>'Gols marcats'!G37</f>
        <v>0</v>
      </c>
      <c r="H37" s="11">
        <f t="shared" si="0"/>
        <v>0</v>
      </c>
    </row>
    <row r="38" spans="1:8" ht="12.75" hidden="1">
      <c r="A38" s="68" t="e">
        <f>'U.E. ALZIRA'!#REF!</f>
        <v>#REF!</v>
      </c>
      <c r="B38" s="32">
        <f>'Gols marcats'!B38</f>
        <v>0</v>
      </c>
      <c r="C38" s="32">
        <f>'Gols marcats'!C38</f>
        <v>0</v>
      </c>
      <c r="D38" s="32">
        <f>'Gols marcats'!D38</f>
        <v>0</v>
      </c>
      <c r="E38" s="32">
        <f>'Gols marcats'!E38</f>
        <v>0</v>
      </c>
      <c r="F38" s="32">
        <f>'Gols marcats'!F38</f>
        <v>0</v>
      </c>
      <c r="G38" s="65">
        <f>'Gols marcats'!G38</f>
        <v>0</v>
      </c>
      <c r="H38" s="11">
        <f t="shared" si="0"/>
        <v>0</v>
      </c>
    </row>
    <row r="39" spans="1:8" ht="12.75" hidden="1">
      <c r="A39" s="68" t="e">
        <f>'U.E. ALZIRA'!#REF!</f>
        <v>#REF!</v>
      </c>
      <c r="B39" s="32">
        <f>'Gols marcats'!B39</f>
        <v>0</v>
      </c>
      <c r="C39" s="32">
        <f>'Gols marcats'!C39</f>
        <v>0</v>
      </c>
      <c r="D39" s="32">
        <f>'Gols marcats'!D39</f>
        <v>0</v>
      </c>
      <c r="E39" s="32">
        <f>'Gols marcats'!E39</f>
        <v>0</v>
      </c>
      <c r="F39" s="32">
        <f>'Gols marcats'!F39</f>
        <v>0</v>
      </c>
      <c r="G39" s="65">
        <f>'Gols marcats'!G39</f>
        <v>0</v>
      </c>
      <c r="H39" s="11">
        <f t="shared" si="0"/>
        <v>0</v>
      </c>
    </row>
    <row r="40" spans="1:8" ht="12.75" hidden="1">
      <c r="A40" s="68" t="e">
        <f>'U.E. ALZIRA'!#REF!</f>
        <v>#REF!</v>
      </c>
      <c r="B40" s="32">
        <f>'Gols marcats'!B40</f>
        <v>0</v>
      </c>
      <c r="C40" s="32">
        <f>'Gols marcats'!C40</f>
        <v>0</v>
      </c>
      <c r="D40" s="32">
        <f>'Gols marcats'!D40</f>
        <v>0</v>
      </c>
      <c r="E40" s="32">
        <f>'Gols marcats'!E40</f>
        <v>0</v>
      </c>
      <c r="F40" s="32">
        <f>'Gols marcats'!F40</f>
        <v>0</v>
      </c>
      <c r="G40" s="65">
        <f>'Gols marcats'!G40</f>
        <v>0</v>
      </c>
      <c r="H40" s="11">
        <f t="shared" si="0"/>
        <v>0</v>
      </c>
    </row>
    <row r="41" spans="1:8" ht="12.75" hidden="1">
      <c r="A41" s="123" t="e">
        <f>'U.E. ALZIRA'!#REF!</f>
        <v>#REF!</v>
      </c>
      <c r="B41" s="32">
        <f>'Gols marcats'!B41</f>
        <v>0</v>
      </c>
      <c r="C41" s="32">
        <f>'Gols marcats'!C41</f>
        <v>0</v>
      </c>
      <c r="D41" s="32">
        <f>'Gols marcats'!D41</f>
        <v>0</v>
      </c>
      <c r="E41" s="32">
        <f>'Gols marcats'!E41</f>
        <v>0</v>
      </c>
      <c r="F41" s="32">
        <f>'Gols marcats'!F41</f>
        <v>0</v>
      </c>
      <c r="G41" s="65">
        <f>'Gols marcats'!G41</f>
        <v>0</v>
      </c>
      <c r="H41" s="11">
        <f t="shared" si="0"/>
        <v>0</v>
      </c>
    </row>
    <row r="42" spans="1:8" ht="13.5" hidden="1" thickBot="1">
      <c r="A42" s="123" t="e">
        <f>'U.E. ALZIRA'!#REF!</f>
        <v>#REF!</v>
      </c>
      <c r="B42" s="32">
        <f>'Gols marcats'!B42</f>
        <v>0</v>
      </c>
      <c r="C42" s="32">
        <f>'Gols marcats'!C42</f>
        <v>0</v>
      </c>
      <c r="D42" s="32">
        <f>'Gols marcats'!D42</f>
        <v>0</v>
      </c>
      <c r="E42" s="32">
        <f>'Gols marcats'!E42</f>
        <v>0</v>
      </c>
      <c r="F42" s="32">
        <f>'Gols marcats'!F42</f>
        <v>0</v>
      </c>
      <c r="G42" s="65">
        <f>'Gols marcats'!G42</f>
        <v>0</v>
      </c>
      <c r="H42" s="11">
        <f>SUM(B42:G42)</f>
        <v>0</v>
      </c>
    </row>
    <row r="43" spans="1:14" ht="14.25" thickBot="1" thickTop="1">
      <c r="A43" s="40" t="s">
        <v>37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5</v>
      </c>
      <c r="C45" s="57">
        <f>(B45/N45)</f>
        <v>0.1388888888888889</v>
      </c>
      <c r="D45" s="36">
        <f>SUM(C3:C40)</f>
        <v>6</v>
      </c>
      <c r="E45" s="57">
        <f>(D45/N45)</f>
        <v>0.16666666666666666</v>
      </c>
      <c r="F45" s="36">
        <f>SUM(D3:D40)</f>
        <v>8</v>
      </c>
      <c r="G45" s="58">
        <f>(F45/N45)</f>
        <v>0.2222222222222222</v>
      </c>
      <c r="H45" s="56">
        <f>SUM(E3:E40)</f>
        <v>5</v>
      </c>
      <c r="I45" s="57">
        <f>(H45/N45)</f>
        <v>0.1388888888888889</v>
      </c>
      <c r="J45" s="36">
        <f>SUM(F3:F40)</f>
        <v>6</v>
      </c>
      <c r="K45" s="57">
        <f>(J45/N45)</f>
        <v>0.16666666666666666</v>
      </c>
      <c r="L45" s="36">
        <f>SUM(G3:G40)</f>
        <v>6</v>
      </c>
      <c r="M45" s="58">
        <f>(L45/N45)</f>
        <v>0.16666666666666666</v>
      </c>
      <c r="N45" s="60">
        <f>SUM(H3:H40)</f>
        <v>36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A37" sqref="A37:IV4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/>
      <c r="B3" s="32"/>
      <c r="C3" s="32"/>
      <c r="D3" s="32"/>
      <c r="E3" s="32"/>
      <c r="F3" s="32"/>
      <c r="G3" s="32"/>
      <c r="H3" s="11"/>
    </row>
    <row r="4" spans="1:8" ht="12.75">
      <c r="A4" s="67" t="str">
        <f>'U.E. ALZIRA'!Y3</f>
        <v>Parreta</v>
      </c>
      <c r="B4" s="32">
        <f>'Gols encaixats'!B4</f>
        <v>0</v>
      </c>
      <c r="C4" s="32">
        <f>'Gols encaixats'!C4</f>
        <v>1</v>
      </c>
      <c r="D4" s="32">
        <f>'Gols encaixats'!D4</f>
        <v>0</v>
      </c>
      <c r="E4" s="32">
        <f>'Gols encaixats'!E4</f>
        <v>0</v>
      </c>
      <c r="F4" s="32">
        <f>'Gols encaixats'!F4</f>
        <v>0</v>
      </c>
      <c r="G4" s="32">
        <f>'Gols encaixats'!G4</f>
        <v>0</v>
      </c>
      <c r="H4" s="11">
        <f aca="true" t="shared" si="0" ref="H4:H41">SUM(B4:G4)</f>
        <v>1</v>
      </c>
    </row>
    <row r="5" spans="1:8" ht="12.75">
      <c r="A5" s="68"/>
      <c r="B5" s="32"/>
      <c r="C5" s="32"/>
      <c r="D5" s="32"/>
      <c r="E5" s="32"/>
      <c r="F5" s="32"/>
      <c r="G5" s="32"/>
      <c r="H5" s="11"/>
    </row>
    <row r="6" spans="1:8" ht="12.75">
      <c r="A6" s="68" t="str">
        <f>'U.E. ALZIRA'!AA3</f>
        <v>Torrent</v>
      </c>
      <c r="B6" s="32">
        <f>'Gols encaixats'!B6</f>
        <v>1</v>
      </c>
      <c r="C6" s="32">
        <f>'Gols encaixats'!C6</f>
        <v>0</v>
      </c>
      <c r="D6" s="32">
        <f>'Gols encaixats'!D6</f>
        <v>0</v>
      </c>
      <c r="E6" s="32">
        <f>'Gols encaixats'!E6</f>
        <v>0</v>
      </c>
      <c r="F6" s="32">
        <f>'Gols encaixats'!F6</f>
        <v>0</v>
      </c>
      <c r="G6" s="32">
        <f>'Gols encaixats'!G6</f>
        <v>0</v>
      </c>
      <c r="H6" s="11">
        <f t="shared" si="0"/>
        <v>1</v>
      </c>
    </row>
    <row r="7" spans="1:8" ht="12.75">
      <c r="A7" s="68" t="str">
        <f>'U.E. ALZIRA'!AB3</f>
        <v>B. Llum</v>
      </c>
      <c r="B7" s="32">
        <f>'Gols encaixats'!B7</f>
        <v>1</v>
      </c>
      <c r="C7" s="32">
        <f>'Gols encaixats'!C7</f>
        <v>0</v>
      </c>
      <c r="D7" s="32">
        <f>'Gols encaixats'!D7</f>
        <v>1</v>
      </c>
      <c r="E7" s="32">
        <f>'Gols encaixats'!E7</f>
        <v>0</v>
      </c>
      <c r="F7" s="32">
        <f>'Gols encaixats'!F7</f>
        <v>0</v>
      </c>
      <c r="G7" s="32">
        <f>'Gols encaixats'!G7</f>
        <v>0</v>
      </c>
      <c r="H7" s="11">
        <f t="shared" si="0"/>
        <v>2</v>
      </c>
    </row>
    <row r="8" spans="1:8" ht="12.75">
      <c r="A8" s="68"/>
      <c r="B8" s="32"/>
      <c r="C8" s="32"/>
      <c r="D8" s="32"/>
      <c r="E8" s="32"/>
      <c r="F8" s="32"/>
      <c r="G8" s="32"/>
      <c r="H8" s="11"/>
    </row>
    <row r="9" spans="1:8" ht="12.75">
      <c r="A9" s="68" t="str">
        <f>'U.E. ALZIRA'!AD3</f>
        <v>Pobla Llarga</v>
      </c>
      <c r="B9" s="32">
        <f>'Gols encaixats'!B9</f>
        <v>0</v>
      </c>
      <c r="C9" s="32">
        <f>'Gols encaixats'!C9</f>
        <v>1</v>
      </c>
      <c r="D9" s="32">
        <f>'Gols encaixats'!D9</f>
        <v>0</v>
      </c>
      <c r="E9" s="32">
        <f>'Gols encaixats'!E9</f>
        <v>0</v>
      </c>
      <c r="F9" s="32">
        <f>'Gols encaixats'!F9</f>
        <v>0</v>
      </c>
      <c r="G9" s="32">
        <f>'Gols encaixats'!G9</f>
        <v>1</v>
      </c>
      <c r="H9" s="11">
        <f t="shared" si="0"/>
        <v>2</v>
      </c>
    </row>
    <row r="10" spans="1:8" ht="12.75">
      <c r="A10" s="68"/>
      <c r="B10" s="32"/>
      <c r="C10" s="32"/>
      <c r="D10" s="32"/>
      <c r="E10" s="32"/>
      <c r="F10" s="32"/>
      <c r="G10" s="32"/>
      <c r="H10" s="11"/>
    </row>
    <row r="11" spans="1:8" ht="12.75">
      <c r="A11" s="68" t="str">
        <f>'U.E. ALZIRA'!AF3</f>
        <v>Tavernes</v>
      </c>
      <c r="B11" s="32">
        <f>'Gols encaixats'!B11</f>
        <v>0</v>
      </c>
      <c r="C11" s="32">
        <f>'Gols encaixats'!C11</f>
        <v>0</v>
      </c>
      <c r="D11" s="32">
        <f>'Gols encaixats'!D11</f>
        <v>0</v>
      </c>
      <c r="E11" s="32">
        <f>'Gols encaixats'!E11</f>
        <v>0</v>
      </c>
      <c r="F11" s="32">
        <f>'Gols encaixats'!F11</f>
        <v>0</v>
      </c>
      <c r="G11" s="32">
        <f>'Gols encaixats'!G11</f>
        <v>1</v>
      </c>
      <c r="H11" s="11">
        <f t="shared" si="0"/>
        <v>1</v>
      </c>
    </row>
    <row r="12" spans="1:8" ht="12.75">
      <c r="A12" s="68"/>
      <c r="B12" s="32"/>
      <c r="C12" s="32"/>
      <c r="D12" s="32"/>
      <c r="E12" s="32"/>
      <c r="F12" s="32"/>
      <c r="G12" s="32"/>
      <c r="H12" s="11"/>
    </row>
    <row r="13" spans="1:8" ht="12.75">
      <c r="A13" s="68" t="str">
        <f>'U.E. ALZIRA'!AH3</f>
        <v>Benifaió</v>
      </c>
      <c r="B13" s="32">
        <f>'Gols encaixats'!B13</f>
        <v>0</v>
      </c>
      <c r="C13" s="32">
        <f>'Gols encaixats'!C13</f>
        <v>0</v>
      </c>
      <c r="D13" s="32">
        <f>'Gols encaixats'!D13</f>
        <v>0</v>
      </c>
      <c r="E13" s="32">
        <f>'Gols encaixats'!E13</f>
        <v>0</v>
      </c>
      <c r="F13" s="32">
        <f>'Gols encaixats'!F13</f>
        <v>0</v>
      </c>
      <c r="G13" s="32">
        <f>'Gols encaixats'!G13</f>
        <v>0</v>
      </c>
      <c r="H13" s="11">
        <f t="shared" si="0"/>
        <v>0</v>
      </c>
    </row>
    <row r="14" spans="1:8" ht="12.75">
      <c r="A14" s="68"/>
      <c r="B14" s="32"/>
      <c r="C14" s="32"/>
      <c r="D14" s="32"/>
      <c r="E14" s="32"/>
      <c r="F14" s="32"/>
      <c r="G14" s="32"/>
      <c r="H14" s="11"/>
    </row>
    <row r="15" spans="1:8" ht="12.75">
      <c r="A15" s="68" t="str">
        <f>'U.E. ALZIRA'!AJ3</f>
        <v>Carcaixent</v>
      </c>
      <c r="B15" s="32">
        <f>'Gols encaixats'!B15</f>
        <v>0</v>
      </c>
      <c r="C15" s="32">
        <f>'Gols encaixats'!C15</f>
        <v>0</v>
      </c>
      <c r="D15" s="32">
        <f>'Gols encaixats'!D15</f>
        <v>0</v>
      </c>
      <c r="E15" s="32">
        <f>'Gols encaixats'!E15</f>
        <v>2</v>
      </c>
      <c r="F15" s="32">
        <f>'Gols encaixats'!F15</f>
        <v>0</v>
      </c>
      <c r="G15" s="32">
        <f>'Gols encaixats'!G15</f>
        <v>0</v>
      </c>
      <c r="H15" s="11">
        <f t="shared" si="0"/>
        <v>2</v>
      </c>
    </row>
    <row r="16" spans="1:8" ht="12.75">
      <c r="A16" s="68"/>
      <c r="B16" s="32"/>
      <c r="C16" s="32"/>
      <c r="D16" s="32"/>
      <c r="E16" s="32"/>
      <c r="F16" s="32"/>
      <c r="G16" s="32"/>
      <c r="H16" s="11"/>
    </row>
    <row r="17" spans="1:8" ht="12.75">
      <c r="A17" s="68" t="str">
        <f>'U.E. ALZIRA'!AL3</f>
        <v>Olímpic Xàtiva</v>
      </c>
      <c r="B17" s="32">
        <f>'Gols encaixats'!B17</f>
        <v>0</v>
      </c>
      <c r="C17" s="32">
        <f>'Gols encaixats'!C17</f>
        <v>0</v>
      </c>
      <c r="D17" s="32">
        <f>'Gols encaixats'!D17</f>
        <v>0</v>
      </c>
      <c r="E17" s="32">
        <f>'Gols encaixats'!E17</f>
        <v>0</v>
      </c>
      <c r="F17" s="32">
        <f>'Gols encaixats'!F17</f>
        <v>0</v>
      </c>
      <c r="G17" s="32">
        <f>'Gols encaixats'!G17</f>
        <v>1</v>
      </c>
      <c r="H17" s="11">
        <f t="shared" si="0"/>
        <v>1</v>
      </c>
    </row>
    <row r="18" spans="1:8" ht="12.75">
      <c r="A18" s="68"/>
      <c r="B18" s="32"/>
      <c r="C18" s="32"/>
      <c r="D18" s="32"/>
      <c r="E18" s="32"/>
      <c r="F18" s="32"/>
      <c r="G18" s="32"/>
      <c r="H18" s="11"/>
    </row>
    <row r="19" spans="1:8" ht="12.75">
      <c r="A19" s="68" t="str">
        <f>'U.E. ALZIRA'!AN3</f>
        <v>Canals</v>
      </c>
      <c r="B19" s="32">
        <f>'Gols encaixats'!B19</f>
        <v>0</v>
      </c>
      <c r="C19" s="32">
        <f>'Gols encaixats'!C19</f>
        <v>0</v>
      </c>
      <c r="D19" s="32">
        <f>'Gols encaixats'!D19</f>
        <v>0</v>
      </c>
      <c r="E19" s="32">
        <f>'Gols encaixats'!E19</f>
        <v>0</v>
      </c>
      <c r="F19" s="32">
        <f>'Gols encaixats'!F19</f>
        <v>0</v>
      </c>
      <c r="G19" s="32">
        <f>'Gols encaixats'!G19</f>
        <v>0</v>
      </c>
      <c r="H19" s="11">
        <f t="shared" si="0"/>
        <v>0</v>
      </c>
    </row>
    <row r="20" spans="1:8" ht="12.75">
      <c r="A20" s="68" t="str">
        <f>'U.E. ALZIRA'!AO3</f>
        <v>Sueca</v>
      </c>
      <c r="B20" s="32">
        <f>'Gols encaixats'!B20</f>
        <v>1</v>
      </c>
      <c r="C20" s="32">
        <f>'Gols encaixats'!C20</f>
        <v>0</v>
      </c>
      <c r="D20" s="32">
        <f>'Gols encaixats'!D20</f>
        <v>0</v>
      </c>
      <c r="E20" s="32">
        <f>'Gols encaixats'!E20</f>
        <v>0</v>
      </c>
      <c r="F20" s="32">
        <f>'Gols encaixats'!F20</f>
        <v>0</v>
      </c>
      <c r="G20" s="32">
        <f>'Gols encaixats'!G20</f>
        <v>0</v>
      </c>
      <c r="H20" s="11">
        <f t="shared" si="0"/>
        <v>1</v>
      </c>
    </row>
    <row r="21" spans="1:8" ht="12.75">
      <c r="A21" s="68"/>
      <c r="B21" s="32"/>
      <c r="C21" s="32"/>
      <c r="D21" s="32"/>
      <c r="E21" s="32"/>
      <c r="F21" s="32"/>
      <c r="G21" s="32"/>
      <c r="H21" s="11"/>
    </row>
    <row r="22" spans="1:8" ht="12.75">
      <c r="A22" s="68" t="str">
        <f>'U.E. ALZIRA'!AQ3</f>
        <v>Paiporta</v>
      </c>
      <c r="B22" s="32">
        <f>'Gols encaixats'!B22</f>
        <v>0</v>
      </c>
      <c r="C22" s="32">
        <f>'Gols encaixats'!C22</f>
        <v>0</v>
      </c>
      <c r="D22" s="32">
        <f>'Gols encaixats'!D22</f>
        <v>0</v>
      </c>
      <c r="E22" s="32">
        <f>'Gols encaixats'!E22</f>
        <v>0</v>
      </c>
      <c r="F22" s="32">
        <f>'Gols encaixats'!F22</f>
        <v>0</v>
      </c>
      <c r="G22" s="32">
        <f>'Gols encaixats'!G22</f>
        <v>0</v>
      </c>
      <c r="H22" s="11">
        <f t="shared" si="0"/>
        <v>0</v>
      </c>
    </row>
    <row r="23" spans="1:8" ht="12.75">
      <c r="A23" s="68"/>
      <c r="B23" s="32"/>
      <c r="C23" s="32"/>
      <c r="D23" s="32"/>
      <c r="E23" s="32"/>
      <c r="F23" s="32"/>
      <c r="G23" s="32"/>
      <c r="H23" s="11"/>
    </row>
    <row r="24" spans="1:8" ht="12.75">
      <c r="A24" s="68"/>
      <c r="B24" s="32"/>
      <c r="C24" s="32"/>
      <c r="D24" s="32"/>
      <c r="E24" s="32"/>
      <c r="F24" s="32"/>
      <c r="G24" s="32"/>
      <c r="H24" s="11"/>
    </row>
    <row r="25" spans="1:8" ht="12.75">
      <c r="A25" s="68" t="str">
        <f>'U.E. ALZIRA'!AT3</f>
        <v>Sedaví</v>
      </c>
      <c r="B25" s="32">
        <f>'Gols encaixats'!B25</f>
        <v>0</v>
      </c>
      <c r="C25" s="32">
        <f>'Gols encaixats'!C25</f>
        <v>0</v>
      </c>
      <c r="D25" s="32">
        <f>'Gols encaixats'!D25</f>
        <v>0</v>
      </c>
      <c r="E25" s="32">
        <f>'Gols encaixats'!E25</f>
        <v>0</v>
      </c>
      <c r="F25" s="32">
        <f>'Gols encaixats'!F25</f>
        <v>0</v>
      </c>
      <c r="G25" s="32">
        <f>'Gols encaixats'!G25</f>
        <v>0</v>
      </c>
      <c r="H25" s="11">
        <f t="shared" si="0"/>
        <v>0</v>
      </c>
    </row>
    <row r="26" spans="1:8" ht="12.75">
      <c r="A26" s="68"/>
      <c r="B26" s="32"/>
      <c r="C26" s="32"/>
      <c r="D26" s="32"/>
      <c r="E26" s="32"/>
      <c r="F26" s="32"/>
      <c r="G26" s="32"/>
      <c r="H26" s="11"/>
    </row>
    <row r="27" spans="1:8" ht="12.75">
      <c r="A27" s="68" t="str">
        <f>'U.E. ALZIRA'!AV3</f>
        <v>Silla</v>
      </c>
      <c r="B27" s="32">
        <f>'Gols encaixats'!B27</f>
        <v>0</v>
      </c>
      <c r="C27" s="32">
        <f>'Gols encaixats'!C27</f>
        <v>0</v>
      </c>
      <c r="D27" s="32">
        <f>'Gols encaixats'!D27</f>
        <v>0</v>
      </c>
      <c r="E27" s="32">
        <f>'Gols encaixats'!E27</f>
        <v>0</v>
      </c>
      <c r="F27" s="32">
        <f>'Gols encaixats'!F27</f>
        <v>0</v>
      </c>
      <c r="G27" s="32">
        <f>'Gols encaixats'!G27</f>
        <v>0</v>
      </c>
      <c r="H27" s="11">
        <f t="shared" si="0"/>
        <v>0</v>
      </c>
    </row>
    <row r="28" spans="1:8" ht="12.75">
      <c r="A28" s="68"/>
      <c r="B28" s="32"/>
      <c r="C28" s="32"/>
      <c r="D28" s="32"/>
      <c r="E28" s="32"/>
      <c r="F28" s="32"/>
      <c r="G28" s="32"/>
      <c r="H28" s="11"/>
    </row>
    <row r="29" spans="1:8" ht="12.75">
      <c r="A29" s="68" t="str">
        <f>'U.E. ALZIRA'!AX3</f>
        <v>Discóbolo</v>
      </c>
      <c r="B29" s="32">
        <f>'Gols encaixats'!B29</f>
        <v>0</v>
      </c>
      <c r="C29" s="32">
        <f>'Gols encaixats'!C29</f>
        <v>0</v>
      </c>
      <c r="D29" s="32">
        <f>'Gols encaixats'!D29</f>
        <v>0</v>
      </c>
      <c r="E29" s="32">
        <f>'Gols encaixats'!E29</f>
        <v>0</v>
      </c>
      <c r="F29" s="32">
        <f>'Gols encaixats'!F29</f>
        <v>1</v>
      </c>
      <c r="G29" s="32">
        <f>'Gols encaixats'!G29</f>
        <v>1</v>
      </c>
      <c r="H29" s="11">
        <f t="shared" si="0"/>
        <v>2</v>
      </c>
    </row>
    <row r="30" spans="1:8" ht="12.75">
      <c r="A30" s="68"/>
      <c r="B30" s="32"/>
      <c r="C30" s="32"/>
      <c r="D30" s="32"/>
      <c r="E30" s="32"/>
      <c r="F30" s="32"/>
      <c r="G30" s="32"/>
      <c r="H30" s="11"/>
    </row>
    <row r="31" spans="1:8" ht="12.75">
      <c r="A31" s="68" t="str">
        <f>'U.E. ALZIRA'!AZ3</f>
        <v>Enguera</v>
      </c>
      <c r="B31" s="32">
        <f>'Gols encaixats'!B31</f>
        <v>0</v>
      </c>
      <c r="C31" s="32">
        <f>'Gols encaixats'!C31</f>
        <v>0</v>
      </c>
      <c r="D31" s="32">
        <f>'Gols encaixats'!D31</f>
        <v>0</v>
      </c>
      <c r="E31" s="32">
        <f>'Gols encaixats'!E31</f>
        <v>1</v>
      </c>
      <c r="F31" s="32">
        <f>'Gols encaixats'!F31</f>
        <v>1</v>
      </c>
      <c r="G31" s="32">
        <f>'Gols encaixats'!G31</f>
        <v>0</v>
      </c>
      <c r="H31" s="11">
        <f t="shared" si="0"/>
        <v>2</v>
      </c>
    </row>
    <row r="32" spans="1:8" ht="13.5" customHeight="1">
      <c r="A32" s="68"/>
      <c r="B32" s="32"/>
      <c r="C32" s="32"/>
      <c r="D32" s="32"/>
      <c r="E32" s="32"/>
      <c r="F32" s="32"/>
      <c r="G32" s="32"/>
      <c r="H32" s="11"/>
    </row>
    <row r="33" spans="1:8" ht="12.75">
      <c r="A33" s="68" t="str">
        <f>'U.E. ALZIRA'!BB3</f>
        <v>Guadassuar</v>
      </c>
      <c r="B33" s="32">
        <f>'Gols encaixats'!B33</f>
        <v>0</v>
      </c>
      <c r="C33" s="32">
        <f>'Gols encaixats'!C33</f>
        <v>0</v>
      </c>
      <c r="D33" s="32">
        <f>'Gols encaixats'!D33</f>
        <v>0</v>
      </c>
      <c r="E33" s="32">
        <f>'Gols encaixats'!E33</f>
        <v>0</v>
      </c>
      <c r="F33" s="32">
        <f>'Gols encaixats'!F33</f>
        <v>0</v>
      </c>
      <c r="G33" s="32">
        <f>'Gols encaixats'!G33</f>
        <v>0</v>
      </c>
      <c r="H33" s="11">
        <f t="shared" si="0"/>
        <v>0</v>
      </c>
    </row>
    <row r="34" spans="1:8" ht="12.75">
      <c r="A34" s="68"/>
      <c r="B34" s="32"/>
      <c r="C34" s="32"/>
      <c r="D34" s="32"/>
      <c r="E34" s="32"/>
      <c r="F34" s="32"/>
      <c r="G34" s="32"/>
      <c r="H34" s="11"/>
    </row>
    <row r="35" spans="1:8" ht="12.75">
      <c r="A35" s="68" t="str">
        <f>'U.E. ALZIRA'!BD3</f>
        <v>Alberic</v>
      </c>
      <c r="B35" s="32">
        <f>'Gols encaixats'!B35</f>
        <v>0</v>
      </c>
      <c r="C35" s="32">
        <f>'Gols encaixats'!C35</f>
        <v>1</v>
      </c>
      <c r="D35" s="32">
        <f>'Gols encaixats'!D35</f>
        <v>0</v>
      </c>
      <c r="E35" s="32">
        <f>'Gols encaixats'!E35</f>
        <v>0</v>
      </c>
      <c r="F35" s="32">
        <f>'Gols encaixats'!F35</f>
        <v>1</v>
      </c>
      <c r="G35" s="32">
        <f>'Gols encaixats'!G35</f>
        <v>0</v>
      </c>
      <c r="H35" s="11">
        <f t="shared" si="0"/>
        <v>2</v>
      </c>
    </row>
    <row r="36" spans="1:8" ht="13.5" thickBot="1">
      <c r="A36" s="68"/>
      <c r="B36" s="32"/>
      <c r="C36" s="32"/>
      <c r="D36" s="32"/>
      <c r="E36" s="32"/>
      <c r="F36" s="32"/>
      <c r="G36" s="32"/>
      <c r="H36" s="11"/>
    </row>
    <row r="37" spans="1:8" ht="12.75" hidden="1">
      <c r="A37" s="68" t="e">
        <f>'U.E. ALZIRA'!#REF!</f>
        <v>#REF!</v>
      </c>
      <c r="B37" s="32">
        <f>'Gols encaixats'!B37</f>
        <v>0</v>
      </c>
      <c r="C37" s="32">
        <f>'Gols encaixats'!C37</f>
        <v>0</v>
      </c>
      <c r="D37" s="32">
        <f>'Gols encaixats'!D37</f>
        <v>0</v>
      </c>
      <c r="E37" s="32">
        <f>'Gols encaixats'!E37</f>
        <v>0</v>
      </c>
      <c r="F37" s="32">
        <f>'Gols encaixats'!F37</f>
        <v>0</v>
      </c>
      <c r="G37" s="32">
        <f>'Gols encaixats'!G37</f>
        <v>0</v>
      </c>
      <c r="H37" s="11">
        <f t="shared" si="0"/>
        <v>0</v>
      </c>
    </row>
    <row r="38" spans="1:8" ht="12.75" hidden="1">
      <c r="A38" s="68" t="e">
        <f>'U.E. ALZIRA'!#REF!</f>
        <v>#REF!</v>
      </c>
      <c r="B38" s="32">
        <f>'Gols encaixats'!B38</f>
        <v>0</v>
      </c>
      <c r="C38" s="32">
        <f>'Gols encaixats'!C38</f>
        <v>0</v>
      </c>
      <c r="D38" s="32">
        <f>'Gols encaixats'!D38</f>
        <v>0</v>
      </c>
      <c r="E38" s="32">
        <f>'Gols encaixats'!E38</f>
        <v>0</v>
      </c>
      <c r="F38" s="32">
        <f>'Gols encaixats'!F38</f>
        <v>0</v>
      </c>
      <c r="G38" s="32">
        <f>'Gols encaixats'!G38</f>
        <v>0</v>
      </c>
      <c r="H38" s="11">
        <f t="shared" si="0"/>
        <v>0</v>
      </c>
    </row>
    <row r="39" spans="1:8" ht="12.75" hidden="1">
      <c r="A39" s="68" t="e">
        <f>'U.E. ALZIRA'!#REF!</f>
        <v>#REF!</v>
      </c>
      <c r="B39" s="32">
        <f>'Gols encaixats'!B39</f>
        <v>0</v>
      </c>
      <c r="C39" s="32">
        <f>'Gols encaixats'!C39</f>
        <v>0</v>
      </c>
      <c r="D39" s="32">
        <f>'Gols encaixats'!D39</f>
        <v>0</v>
      </c>
      <c r="E39" s="32">
        <f>'Gols encaixats'!E39</f>
        <v>0</v>
      </c>
      <c r="F39" s="32">
        <f>'Gols encaixats'!F39</f>
        <v>0</v>
      </c>
      <c r="G39" s="32">
        <f>'Gols encaixats'!G39</f>
        <v>0</v>
      </c>
      <c r="H39" s="11">
        <f t="shared" si="0"/>
        <v>0</v>
      </c>
    </row>
    <row r="40" spans="1:8" ht="12.75" hidden="1">
      <c r="A40" s="68" t="e">
        <f>'U.E. ALZIRA'!#REF!</f>
        <v>#REF!</v>
      </c>
      <c r="B40" s="32">
        <f>'Gols encaixats'!B40</f>
        <v>0</v>
      </c>
      <c r="C40" s="32">
        <f>'Gols encaixats'!C40</f>
        <v>0</v>
      </c>
      <c r="D40" s="32">
        <f>'Gols encaixats'!D40</f>
        <v>0</v>
      </c>
      <c r="E40" s="32">
        <f>'Gols encaixats'!E40</f>
        <v>0</v>
      </c>
      <c r="F40" s="32">
        <f>'Gols encaixats'!F40</f>
        <v>0</v>
      </c>
      <c r="G40" s="32">
        <f>'Gols encaixats'!G40</f>
        <v>0</v>
      </c>
      <c r="H40" s="11">
        <f t="shared" si="0"/>
        <v>0</v>
      </c>
    </row>
    <row r="41" spans="1:8" ht="12.75" hidden="1">
      <c r="A41" s="123" t="e">
        <f>'U.E. ALZIRA'!#REF!</f>
        <v>#REF!</v>
      </c>
      <c r="B41" s="32">
        <f>'Gols encaixats'!B41</f>
        <v>0</v>
      </c>
      <c r="C41" s="32">
        <f>'Gols encaixats'!C41</f>
        <v>0</v>
      </c>
      <c r="D41" s="32">
        <f>'Gols encaixats'!D41</f>
        <v>0</v>
      </c>
      <c r="E41" s="32">
        <f>'Gols encaixats'!E41</f>
        <v>0</v>
      </c>
      <c r="F41" s="32">
        <f>'Gols encaixats'!F41</f>
        <v>0</v>
      </c>
      <c r="G41" s="32">
        <f>'Gols encaixats'!G41</f>
        <v>0</v>
      </c>
      <c r="H41" s="11">
        <f t="shared" si="0"/>
        <v>0</v>
      </c>
    </row>
    <row r="42" spans="1:8" ht="13.5" hidden="1" thickBot="1">
      <c r="A42" s="123" t="e">
        <f>'U.E. ALZIRA'!#REF!</f>
        <v>#REF!</v>
      </c>
      <c r="B42" s="32">
        <f>'Gols encaixats'!B42</f>
        <v>0</v>
      </c>
      <c r="C42" s="32">
        <f>'Gols encaixats'!C42</f>
        <v>0</v>
      </c>
      <c r="D42" s="32">
        <f>'Gols encaixats'!D42</f>
        <v>0</v>
      </c>
      <c r="E42" s="32">
        <f>'Gols encaixats'!E42</f>
        <v>0</v>
      </c>
      <c r="F42" s="32">
        <f>'Gols encaixats'!F42</f>
        <v>0</v>
      </c>
      <c r="G42" s="32">
        <f>'Gols encaixats'!G42</f>
        <v>0</v>
      </c>
      <c r="H42" s="11">
        <f>SUM(B42:G42)</f>
        <v>0</v>
      </c>
    </row>
    <row r="43" spans="1:14" ht="14.25" thickBot="1" thickTop="1">
      <c r="A43" s="40" t="s">
        <v>39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3</v>
      </c>
      <c r="C45" s="57">
        <f>(B45/N45)</f>
        <v>0.17647058823529413</v>
      </c>
      <c r="D45" s="36">
        <f>SUM(C3:C40)</f>
        <v>3</v>
      </c>
      <c r="E45" s="57">
        <f>(D45/N45)</f>
        <v>0.17647058823529413</v>
      </c>
      <c r="F45" s="36">
        <f>SUM(D3:D40)</f>
        <v>1</v>
      </c>
      <c r="G45" s="58">
        <f>(F45/N45)</f>
        <v>0.058823529411764705</v>
      </c>
      <c r="H45" s="56">
        <f>SUM(E3:E40)</f>
        <v>3</v>
      </c>
      <c r="I45" s="57">
        <f>(H45/N45)</f>
        <v>0.17647058823529413</v>
      </c>
      <c r="J45" s="36">
        <f>SUM(F3:F40)</f>
        <v>3</v>
      </c>
      <c r="K45" s="57">
        <f>(J45/N45)</f>
        <v>0.17647058823529413</v>
      </c>
      <c r="L45" s="36">
        <f>SUM(G3:G40)</f>
        <v>4</v>
      </c>
      <c r="M45" s="58">
        <f>(L45/N45)</f>
        <v>0.23529411764705882</v>
      </c>
      <c r="N45" s="60">
        <f>SUM(H3:H40)</f>
        <v>17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1">
      <selection activeCell="A37" sqref="A37:IV4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Sueca</v>
      </c>
      <c r="B3" s="32">
        <f>'Gols marcats'!B3</f>
        <v>2</v>
      </c>
      <c r="C3" s="32">
        <f>'Gols marcats'!C3</f>
        <v>0</v>
      </c>
      <c r="D3" s="32">
        <f>'Gols marcats'!D3</f>
        <v>0</v>
      </c>
      <c r="E3" s="32">
        <f>'Gols marcats'!E3</f>
        <v>0</v>
      </c>
      <c r="F3" s="32">
        <f>'Gols marcats'!F3</f>
        <v>0</v>
      </c>
      <c r="G3" s="65">
        <f>'Gols marcats'!G3</f>
        <v>0</v>
      </c>
      <c r="H3" s="11">
        <f aca="true" t="shared" si="0" ref="H3:H41">SUM(B3:G3)</f>
        <v>2</v>
      </c>
    </row>
    <row r="4" spans="1:8" ht="12.75">
      <c r="A4" s="67"/>
      <c r="B4" s="32"/>
      <c r="C4" s="32"/>
      <c r="D4" s="32"/>
      <c r="E4" s="32"/>
      <c r="F4" s="32"/>
      <c r="G4" s="65"/>
      <c r="H4" s="11"/>
    </row>
    <row r="5" spans="1:8" ht="12.75">
      <c r="A5" s="68" t="str">
        <f>'U.E. ALZIRA'!Z3</f>
        <v>Paiporta</v>
      </c>
      <c r="B5" s="32">
        <f>'Gols marcats'!B5</f>
        <v>0</v>
      </c>
      <c r="C5" s="32">
        <f>'Gols marcats'!C5</f>
        <v>1</v>
      </c>
      <c r="D5" s="32">
        <f>'Gols marcats'!D5</f>
        <v>0</v>
      </c>
      <c r="E5" s="32">
        <f>'Gols marcats'!E5</f>
        <v>0</v>
      </c>
      <c r="F5" s="32">
        <f>'Gols marcats'!F5</f>
        <v>0</v>
      </c>
      <c r="G5" s="65">
        <f>'Gols marcats'!G5</f>
        <v>0</v>
      </c>
      <c r="H5" s="11">
        <f t="shared" si="0"/>
        <v>1</v>
      </c>
    </row>
    <row r="6" spans="1:8" ht="12.75">
      <c r="A6" s="68"/>
      <c r="B6" s="32"/>
      <c r="C6" s="32"/>
      <c r="D6" s="32"/>
      <c r="E6" s="32"/>
      <c r="F6" s="32"/>
      <c r="G6" s="65"/>
      <c r="H6" s="11"/>
    </row>
    <row r="7" spans="1:8" ht="12.75">
      <c r="A7" s="68"/>
      <c r="B7" s="32"/>
      <c r="C7" s="32"/>
      <c r="D7" s="32"/>
      <c r="E7" s="32"/>
      <c r="F7" s="32"/>
      <c r="G7" s="65"/>
      <c r="H7" s="11"/>
    </row>
    <row r="8" spans="1:8" ht="12.75">
      <c r="A8" s="68" t="str">
        <f>'U.E. ALZIRA'!AC3</f>
        <v>Sedaví</v>
      </c>
      <c r="B8" s="32">
        <f>'Gols marcats'!B8</f>
        <v>0</v>
      </c>
      <c r="C8" s="32">
        <f>'Gols marcats'!C8</f>
        <v>1</v>
      </c>
      <c r="D8" s="32">
        <f>'Gols marcats'!D8</f>
        <v>0</v>
      </c>
      <c r="E8" s="32">
        <f>'Gols marcats'!E8</f>
        <v>0</v>
      </c>
      <c r="F8" s="32">
        <f>'Gols marcats'!F8</f>
        <v>0</v>
      </c>
      <c r="G8" s="65">
        <f>'Gols marcats'!G8</f>
        <v>0</v>
      </c>
      <c r="H8" s="11">
        <f t="shared" si="0"/>
        <v>1</v>
      </c>
    </row>
    <row r="9" spans="1:8" ht="12" customHeight="1">
      <c r="A9" s="68"/>
      <c r="B9" s="32"/>
      <c r="C9" s="32"/>
      <c r="D9" s="32"/>
      <c r="E9" s="32"/>
      <c r="F9" s="32"/>
      <c r="G9" s="65"/>
      <c r="H9" s="11"/>
    </row>
    <row r="10" spans="1:8" ht="12.75">
      <c r="A10" s="68" t="str">
        <f>'U.E. ALZIRA'!AE3</f>
        <v>Silla</v>
      </c>
      <c r="B10" s="32">
        <f>'Gols marcats'!B10</f>
        <v>0</v>
      </c>
      <c r="C10" s="32">
        <f>'Gols marcats'!C10</f>
        <v>0</v>
      </c>
      <c r="D10" s="32">
        <f>'Gols marcats'!D10</f>
        <v>0</v>
      </c>
      <c r="E10" s="32">
        <f>'Gols marcats'!E10</f>
        <v>0</v>
      </c>
      <c r="F10" s="32">
        <f>'Gols marcats'!F10</f>
        <v>0</v>
      </c>
      <c r="G10" s="65">
        <f>'Gols marcats'!G10</f>
        <v>0</v>
      </c>
      <c r="H10" s="11">
        <f t="shared" si="0"/>
        <v>0</v>
      </c>
    </row>
    <row r="11" spans="1:8" ht="12.75">
      <c r="A11" s="68"/>
      <c r="B11" s="32"/>
      <c r="C11" s="32"/>
      <c r="D11" s="32"/>
      <c r="E11" s="32"/>
      <c r="F11" s="32"/>
      <c r="G11" s="65"/>
      <c r="H11" s="11"/>
    </row>
    <row r="12" spans="1:8" ht="12.75">
      <c r="A12" s="68" t="str">
        <f>'U.E. ALZIRA'!AG3</f>
        <v>Discóbolo</v>
      </c>
      <c r="B12" s="32">
        <f>'Gols marcats'!B12</f>
        <v>0</v>
      </c>
      <c r="C12" s="32">
        <f>'Gols marcats'!C12</f>
        <v>0</v>
      </c>
      <c r="D12" s="32">
        <f>'Gols marcats'!D12</f>
        <v>0</v>
      </c>
      <c r="E12" s="32">
        <f>'Gols marcats'!E12</f>
        <v>1</v>
      </c>
      <c r="F12" s="32">
        <f>'Gols marcats'!F12</f>
        <v>1</v>
      </c>
      <c r="G12" s="65">
        <f>'Gols marcats'!G12</f>
        <v>0</v>
      </c>
      <c r="H12" s="11">
        <f t="shared" si="0"/>
        <v>2</v>
      </c>
    </row>
    <row r="13" spans="1:8" ht="12.75">
      <c r="A13" s="68"/>
      <c r="B13" s="32"/>
      <c r="C13" s="32"/>
      <c r="D13" s="32"/>
      <c r="E13" s="32"/>
      <c r="F13" s="32"/>
      <c r="G13" s="65"/>
      <c r="H13" s="11"/>
    </row>
    <row r="14" spans="1:8" ht="12.75">
      <c r="A14" s="68" t="str">
        <f>'U.E. ALZIRA'!AI3</f>
        <v>Enguera</v>
      </c>
      <c r="B14" s="32">
        <f>'Gols marcats'!B14</f>
        <v>0</v>
      </c>
      <c r="C14" s="32">
        <f>'Gols marcats'!C14</f>
        <v>0</v>
      </c>
      <c r="D14" s="32">
        <f>'Gols marcats'!D14</f>
        <v>0</v>
      </c>
      <c r="E14" s="32">
        <f>'Gols marcats'!E14</f>
        <v>0</v>
      </c>
      <c r="F14" s="32">
        <f>'Gols marcats'!F14</f>
        <v>0</v>
      </c>
      <c r="G14" s="65">
        <f>'Gols marcats'!G14</f>
        <v>0</v>
      </c>
      <c r="H14" s="11">
        <f t="shared" si="0"/>
        <v>0</v>
      </c>
    </row>
    <row r="15" spans="1:8" ht="12.75">
      <c r="A15" s="68"/>
      <c r="B15" s="32"/>
      <c r="C15" s="32"/>
      <c r="D15" s="32"/>
      <c r="E15" s="32"/>
      <c r="F15" s="32"/>
      <c r="G15" s="65"/>
      <c r="H15" s="11"/>
    </row>
    <row r="16" spans="1:8" ht="12.75">
      <c r="A16" s="68" t="str">
        <f>'U.E. ALZIRA'!AK3</f>
        <v>Guadassuar</v>
      </c>
      <c r="B16" s="32">
        <f>'Gols marcats'!B16</f>
        <v>0</v>
      </c>
      <c r="C16" s="32">
        <f>'Gols marcats'!C16</f>
        <v>0</v>
      </c>
      <c r="D16" s="32">
        <f>'Gols marcats'!D16</f>
        <v>1</v>
      </c>
      <c r="E16" s="32">
        <f>'Gols marcats'!E16</f>
        <v>0</v>
      </c>
      <c r="F16" s="32">
        <f>'Gols marcats'!F16</f>
        <v>0</v>
      </c>
      <c r="G16" s="65">
        <f>'Gols marcats'!G16</f>
        <v>0</v>
      </c>
      <c r="H16" s="11">
        <f t="shared" si="0"/>
        <v>1</v>
      </c>
    </row>
    <row r="17" spans="1:8" ht="12.75">
      <c r="A17" s="68"/>
      <c r="B17" s="32"/>
      <c r="C17" s="32"/>
      <c r="D17" s="32"/>
      <c r="E17" s="32"/>
      <c r="F17" s="32"/>
      <c r="G17" s="65"/>
      <c r="H17" s="11"/>
    </row>
    <row r="18" spans="1:8" ht="12.75">
      <c r="A18" s="68" t="str">
        <f>'U.E. ALZIRA'!AM3</f>
        <v>Alberic</v>
      </c>
      <c r="B18" s="32">
        <f>'Gols marcats'!B18</f>
        <v>0</v>
      </c>
      <c r="C18" s="32">
        <f>'Gols marcats'!C18</f>
        <v>0</v>
      </c>
      <c r="D18" s="32">
        <f>'Gols marcats'!D18</f>
        <v>0</v>
      </c>
      <c r="E18" s="32">
        <f>'Gols marcats'!E18</f>
        <v>0</v>
      </c>
      <c r="F18" s="32">
        <f>'Gols marcats'!F18</f>
        <v>0</v>
      </c>
      <c r="G18" s="65">
        <f>'Gols marcats'!G18</f>
        <v>0</v>
      </c>
      <c r="H18" s="11">
        <f t="shared" si="0"/>
        <v>0</v>
      </c>
    </row>
    <row r="19" spans="1:8" ht="12.75">
      <c r="A19" s="68"/>
      <c r="B19" s="32"/>
      <c r="C19" s="32"/>
      <c r="D19" s="32"/>
      <c r="E19" s="32"/>
      <c r="F19" s="32"/>
      <c r="G19" s="65"/>
      <c r="H19" s="11"/>
    </row>
    <row r="20" spans="1:8" ht="12.75">
      <c r="A20" s="68"/>
      <c r="B20" s="32"/>
      <c r="C20" s="32"/>
      <c r="D20" s="32"/>
      <c r="E20" s="32"/>
      <c r="F20" s="32"/>
      <c r="G20" s="65"/>
      <c r="H20" s="11"/>
    </row>
    <row r="21" spans="1:8" ht="12.75">
      <c r="A21" s="68" t="str">
        <f>'U.E. ALZIRA'!AP3</f>
        <v>Parreta</v>
      </c>
      <c r="B21" s="32">
        <f>'Gols marcats'!B21</f>
        <v>0</v>
      </c>
      <c r="C21" s="32">
        <f>'Gols marcats'!C21</f>
        <v>0</v>
      </c>
      <c r="D21" s="32">
        <f>'Gols marcats'!D21</f>
        <v>0</v>
      </c>
      <c r="E21" s="32">
        <f>'Gols marcats'!E21</f>
        <v>0</v>
      </c>
      <c r="F21" s="32">
        <f>'Gols marcats'!F21</f>
        <v>1</v>
      </c>
      <c r="G21" s="65">
        <f>'Gols marcats'!G21</f>
        <v>0</v>
      </c>
      <c r="H21" s="11">
        <f t="shared" si="0"/>
        <v>1</v>
      </c>
    </row>
    <row r="22" spans="1:8" ht="12.75">
      <c r="A22" s="68"/>
      <c r="B22" s="32"/>
      <c r="C22" s="32"/>
      <c r="D22" s="32"/>
      <c r="E22" s="32"/>
      <c r="F22" s="32"/>
      <c r="G22" s="65"/>
      <c r="H22" s="11"/>
    </row>
    <row r="23" spans="1:8" ht="12.75">
      <c r="A23" s="68" t="str">
        <f>'U.E. ALZIRA'!AR3</f>
        <v>Torrent</v>
      </c>
      <c r="B23" s="32">
        <f>'Gols marcats'!B23</f>
        <v>0</v>
      </c>
      <c r="C23" s="32">
        <f>'Gols marcats'!C23</f>
        <v>0</v>
      </c>
      <c r="D23" s="32">
        <f>'Gols marcats'!D23</f>
        <v>0</v>
      </c>
      <c r="E23" s="32">
        <f>'Gols marcats'!E23</f>
        <v>0</v>
      </c>
      <c r="F23" s="32">
        <f>'Gols marcats'!F23</f>
        <v>0</v>
      </c>
      <c r="G23" s="65">
        <f>'Gols marcats'!G23</f>
        <v>0</v>
      </c>
      <c r="H23" s="11">
        <f t="shared" si="0"/>
        <v>0</v>
      </c>
    </row>
    <row r="24" spans="1:8" ht="12.75">
      <c r="A24" s="68" t="str">
        <f>'U.E. ALZIRA'!AS3</f>
        <v>B. Llum</v>
      </c>
      <c r="B24" s="32">
        <f>'Gols marcats'!B24</f>
        <v>0</v>
      </c>
      <c r="C24" s="32">
        <f>'Gols marcats'!C24</f>
        <v>0</v>
      </c>
      <c r="D24" s="32">
        <f>'Gols marcats'!D24</f>
        <v>0</v>
      </c>
      <c r="E24" s="32">
        <f>'Gols marcats'!E24</f>
        <v>1</v>
      </c>
      <c r="F24" s="32">
        <f>'Gols marcats'!F24</f>
        <v>0</v>
      </c>
      <c r="G24" s="65">
        <f>'Gols marcats'!G24</f>
        <v>0</v>
      </c>
      <c r="H24" s="11">
        <f t="shared" si="0"/>
        <v>1</v>
      </c>
    </row>
    <row r="25" spans="1:8" ht="12.75">
      <c r="A25" s="68"/>
      <c r="B25" s="32"/>
      <c r="C25" s="32"/>
      <c r="D25" s="32"/>
      <c r="E25" s="32"/>
      <c r="F25" s="32"/>
      <c r="G25" s="65"/>
      <c r="H25" s="11"/>
    </row>
    <row r="26" spans="1:8" ht="12.75">
      <c r="A26" s="68" t="str">
        <f>'U.E. ALZIRA'!AU3</f>
        <v>Pobla Llarga</v>
      </c>
      <c r="B26" s="32">
        <f>'Gols marcats'!B26</f>
        <v>0</v>
      </c>
      <c r="C26" s="32">
        <f>'Gols marcats'!C26</f>
        <v>1</v>
      </c>
      <c r="D26" s="32">
        <f>'Gols marcats'!D26</f>
        <v>0</v>
      </c>
      <c r="E26" s="32">
        <f>'Gols marcats'!E26</f>
        <v>0</v>
      </c>
      <c r="F26" s="32">
        <f>'Gols marcats'!F26</f>
        <v>0</v>
      </c>
      <c r="G26" s="65">
        <f>'Gols marcats'!G26</f>
        <v>0</v>
      </c>
      <c r="H26" s="11">
        <f t="shared" si="0"/>
        <v>1</v>
      </c>
    </row>
    <row r="27" spans="1:8" ht="12.75">
      <c r="A27" s="68"/>
      <c r="B27" s="32"/>
      <c r="C27" s="32"/>
      <c r="D27" s="32"/>
      <c r="E27" s="32"/>
      <c r="F27" s="32"/>
      <c r="G27" s="65"/>
      <c r="H27" s="11"/>
    </row>
    <row r="28" spans="1:8" ht="12.75">
      <c r="A28" s="68" t="str">
        <f>'U.E. ALZIRA'!AW3</f>
        <v>Tavernes</v>
      </c>
      <c r="B28" s="32">
        <f>'Gols marcats'!B28</f>
        <v>0</v>
      </c>
      <c r="C28" s="32">
        <f>'Gols marcats'!C28</f>
        <v>0</v>
      </c>
      <c r="D28" s="32">
        <f>'Gols marcats'!D28</f>
        <v>1</v>
      </c>
      <c r="E28" s="32">
        <f>'Gols marcats'!E28</f>
        <v>0</v>
      </c>
      <c r="F28" s="32">
        <f>'Gols marcats'!F28</f>
        <v>0</v>
      </c>
      <c r="G28" s="65">
        <f>'Gols marcats'!G28</f>
        <v>1</v>
      </c>
      <c r="H28" s="11">
        <f t="shared" si="0"/>
        <v>2</v>
      </c>
    </row>
    <row r="29" spans="1:8" ht="12.75">
      <c r="A29" s="68"/>
      <c r="B29" s="32"/>
      <c r="C29" s="32"/>
      <c r="D29" s="32"/>
      <c r="E29" s="32"/>
      <c r="F29" s="32"/>
      <c r="G29" s="65"/>
      <c r="H29" s="11"/>
    </row>
    <row r="30" spans="1:8" ht="12.75">
      <c r="A30" s="68" t="str">
        <f>'U.E. ALZIRA'!AY3</f>
        <v>Benifaió</v>
      </c>
      <c r="B30" s="32">
        <f>'Gols marcats'!B30</f>
        <v>0</v>
      </c>
      <c r="C30" s="32">
        <f>'Gols marcats'!C30</f>
        <v>0</v>
      </c>
      <c r="D30" s="32">
        <f>'Gols marcats'!D30</f>
        <v>1</v>
      </c>
      <c r="E30" s="32">
        <f>'Gols marcats'!E30</f>
        <v>0</v>
      </c>
      <c r="F30" s="32">
        <f>'Gols marcats'!F30</f>
        <v>0</v>
      </c>
      <c r="G30" s="65">
        <f>'Gols marcats'!G30</f>
        <v>0</v>
      </c>
      <c r="H30" s="11">
        <f t="shared" si="0"/>
        <v>1</v>
      </c>
    </row>
    <row r="31" spans="1:8" ht="12.75">
      <c r="A31" s="68"/>
      <c r="B31" s="32"/>
      <c r="C31" s="32"/>
      <c r="D31" s="32"/>
      <c r="E31" s="32"/>
      <c r="F31" s="32"/>
      <c r="G31" s="65"/>
      <c r="H31" s="11"/>
    </row>
    <row r="32" spans="1:8" ht="12.75">
      <c r="A32" s="68" t="str">
        <f>'U.E. ALZIRA'!BA3</f>
        <v>Carcaixent</v>
      </c>
      <c r="B32" s="32">
        <f>'Gols marcats'!B32</f>
        <v>0</v>
      </c>
      <c r="C32" s="32">
        <f>'Gols marcats'!C32</f>
        <v>0</v>
      </c>
      <c r="D32" s="32">
        <f>'Gols marcats'!D32</f>
        <v>0</v>
      </c>
      <c r="E32" s="32">
        <f>'Gols marcats'!E32</f>
        <v>0</v>
      </c>
      <c r="F32" s="32">
        <f>'Gols marcats'!F32</f>
        <v>0</v>
      </c>
      <c r="G32" s="65">
        <f>'Gols marcats'!G32</f>
        <v>0</v>
      </c>
      <c r="H32" s="11">
        <f t="shared" si="0"/>
        <v>0</v>
      </c>
    </row>
    <row r="33" spans="1:8" ht="12.75">
      <c r="A33" s="68"/>
      <c r="B33" s="32"/>
      <c r="C33" s="32"/>
      <c r="D33" s="32"/>
      <c r="E33" s="32"/>
      <c r="F33" s="32"/>
      <c r="G33" s="65"/>
      <c r="H33" s="11"/>
    </row>
    <row r="34" spans="1:8" ht="12.75">
      <c r="A34" s="68" t="str">
        <f>'U.E. ALZIRA'!BC3</f>
        <v>Olímpic Xàtiva</v>
      </c>
      <c r="B34" s="32">
        <f>'Gols marcats'!B34</f>
        <v>0</v>
      </c>
      <c r="C34" s="32">
        <f>'Gols marcats'!C34</f>
        <v>0</v>
      </c>
      <c r="D34" s="32">
        <f>'Gols marcats'!D34</f>
        <v>0</v>
      </c>
      <c r="E34" s="32">
        <f>'Gols marcats'!E34</f>
        <v>0</v>
      </c>
      <c r="F34" s="32">
        <f>'Gols marcats'!F34</f>
        <v>0</v>
      </c>
      <c r="G34" s="65">
        <f>'Gols marcats'!G34</f>
        <v>0</v>
      </c>
      <c r="H34" s="11">
        <f t="shared" si="0"/>
        <v>0</v>
      </c>
    </row>
    <row r="35" spans="1:8" ht="12.75">
      <c r="A35" s="68"/>
      <c r="B35" s="32"/>
      <c r="C35" s="32"/>
      <c r="D35" s="32"/>
      <c r="E35" s="32"/>
      <c r="F35" s="32"/>
      <c r="G35" s="65"/>
      <c r="H35" s="11"/>
    </row>
    <row r="36" spans="1:8" ht="13.5" thickBot="1">
      <c r="A36" s="68" t="str">
        <f>'U.E. ALZIRA'!BE3</f>
        <v>Canals</v>
      </c>
      <c r="B36" s="32">
        <f>'Gols marcats'!B36</f>
        <v>0</v>
      </c>
      <c r="C36" s="32">
        <f>'Gols marcats'!C36</f>
        <v>0</v>
      </c>
      <c r="D36" s="32">
        <f>'Gols marcats'!D36</f>
        <v>0</v>
      </c>
      <c r="E36" s="32">
        <f>'Gols marcats'!E36</f>
        <v>0</v>
      </c>
      <c r="F36" s="32">
        <f>'Gols marcats'!F36</f>
        <v>0</v>
      </c>
      <c r="G36" s="65">
        <f>'Gols marcats'!G36</f>
        <v>0</v>
      </c>
      <c r="H36" s="11">
        <f t="shared" si="0"/>
        <v>0</v>
      </c>
    </row>
    <row r="37" spans="1:8" ht="12.75" hidden="1">
      <c r="A37" s="68" t="e">
        <f>'U.E. ALZIRA'!#REF!</f>
        <v>#REF!</v>
      </c>
      <c r="B37" s="32">
        <f>'Gols marcats'!B37</f>
        <v>0</v>
      </c>
      <c r="C37" s="32">
        <f>'Gols marcats'!C37</f>
        <v>0</v>
      </c>
      <c r="D37" s="32">
        <f>'Gols marcats'!D37</f>
        <v>0</v>
      </c>
      <c r="E37" s="32">
        <f>'Gols marcats'!E37</f>
        <v>0</v>
      </c>
      <c r="F37" s="32">
        <f>'Gols marcats'!F37</f>
        <v>0</v>
      </c>
      <c r="G37" s="65">
        <f>'Gols marcats'!G37</f>
        <v>0</v>
      </c>
      <c r="H37" s="11">
        <f t="shared" si="0"/>
        <v>0</v>
      </c>
    </row>
    <row r="38" spans="1:8" ht="12.75" hidden="1">
      <c r="A38" s="68" t="e">
        <f>'U.E. ALZIRA'!#REF!</f>
        <v>#REF!</v>
      </c>
      <c r="B38" s="32">
        <f>'Gols marcats'!B38</f>
        <v>0</v>
      </c>
      <c r="C38" s="32">
        <f>'Gols marcats'!C38</f>
        <v>0</v>
      </c>
      <c r="D38" s="32">
        <f>'Gols marcats'!D38</f>
        <v>0</v>
      </c>
      <c r="E38" s="32">
        <f>'Gols marcats'!E38</f>
        <v>0</v>
      </c>
      <c r="F38" s="32">
        <f>'Gols marcats'!F38</f>
        <v>0</v>
      </c>
      <c r="G38" s="65">
        <f>'Gols marcats'!G38</f>
        <v>0</v>
      </c>
      <c r="H38" s="11">
        <f t="shared" si="0"/>
        <v>0</v>
      </c>
    </row>
    <row r="39" spans="1:8" ht="12.75" hidden="1">
      <c r="A39" s="68" t="e">
        <f>'U.E. ALZIRA'!#REF!</f>
        <v>#REF!</v>
      </c>
      <c r="B39" s="32">
        <f>'Gols marcats'!B39</f>
        <v>0</v>
      </c>
      <c r="C39" s="32">
        <f>'Gols marcats'!C39</f>
        <v>0</v>
      </c>
      <c r="D39" s="32">
        <f>'Gols marcats'!D39</f>
        <v>0</v>
      </c>
      <c r="E39" s="32">
        <f>'Gols marcats'!E39</f>
        <v>0</v>
      </c>
      <c r="F39" s="32">
        <f>'Gols marcats'!F39</f>
        <v>0</v>
      </c>
      <c r="G39" s="65">
        <f>'Gols marcats'!G39</f>
        <v>0</v>
      </c>
      <c r="H39" s="11">
        <f t="shared" si="0"/>
        <v>0</v>
      </c>
    </row>
    <row r="40" spans="1:8" ht="12.75" hidden="1">
      <c r="A40" s="68" t="e">
        <f>'U.E. ALZIRA'!#REF!</f>
        <v>#REF!</v>
      </c>
      <c r="B40" s="32">
        <f>'Gols marcats'!B40</f>
        <v>0</v>
      </c>
      <c r="C40" s="32">
        <f>'Gols marcats'!C40</f>
        <v>0</v>
      </c>
      <c r="D40" s="32">
        <f>'Gols marcats'!D40</f>
        <v>0</v>
      </c>
      <c r="E40" s="32">
        <f>'Gols marcats'!E40</f>
        <v>0</v>
      </c>
      <c r="F40" s="32">
        <f>'Gols marcats'!F40</f>
        <v>0</v>
      </c>
      <c r="G40" s="65">
        <f>'Gols marcats'!G40</f>
        <v>0</v>
      </c>
      <c r="H40" s="11">
        <f t="shared" si="0"/>
        <v>0</v>
      </c>
    </row>
    <row r="41" spans="1:8" ht="12.75" hidden="1">
      <c r="A41" s="123" t="e">
        <f>'U.E. ALZIRA'!#REF!</f>
        <v>#REF!</v>
      </c>
      <c r="B41" s="32">
        <f>'Gols marcats'!B41</f>
        <v>0</v>
      </c>
      <c r="C41" s="32">
        <f>'Gols marcats'!C41</f>
        <v>0</v>
      </c>
      <c r="D41" s="32">
        <f>'Gols marcats'!D41</f>
        <v>0</v>
      </c>
      <c r="E41" s="32">
        <f>'Gols marcats'!E41</f>
        <v>0</v>
      </c>
      <c r="F41" s="32">
        <f>'Gols marcats'!F41</f>
        <v>0</v>
      </c>
      <c r="G41" s="65">
        <f>'Gols marcats'!G41</f>
        <v>0</v>
      </c>
      <c r="H41" s="11">
        <f t="shared" si="0"/>
        <v>0</v>
      </c>
    </row>
    <row r="42" spans="1:8" ht="13.5" hidden="1" thickBot="1">
      <c r="A42" s="123" t="e">
        <f>'U.E. ALZIRA'!#REF!</f>
        <v>#REF!</v>
      </c>
      <c r="B42" s="32">
        <f>'Gols marcats'!B42</f>
        <v>0</v>
      </c>
      <c r="C42" s="32">
        <f>'Gols marcats'!C42</f>
        <v>0</v>
      </c>
      <c r="D42" s="32">
        <f>'Gols marcats'!D42</f>
        <v>0</v>
      </c>
      <c r="E42" s="32">
        <f>'Gols marcats'!E42</f>
        <v>0</v>
      </c>
      <c r="F42" s="32">
        <f>'Gols marcats'!F42</f>
        <v>0</v>
      </c>
      <c r="G42" s="65">
        <f>'Gols marcats'!G42</f>
        <v>0</v>
      </c>
      <c r="H42" s="11">
        <f>SUM(B42:G42)</f>
        <v>0</v>
      </c>
    </row>
    <row r="43" spans="1:14" ht="14.25" thickBot="1" thickTop="1">
      <c r="A43" s="40" t="s">
        <v>38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2</v>
      </c>
      <c r="C45" s="57">
        <f>(B45/N45)</f>
        <v>0.15384615384615385</v>
      </c>
      <c r="D45" s="36">
        <f>SUM(C3:C40)</f>
        <v>3</v>
      </c>
      <c r="E45" s="57">
        <f>(D45/N45)</f>
        <v>0.23076923076923078</v>
      </c>
      <c r="F45" s="36">
        <f>SUM(D3:D40)</f>
        <v>3</v>
      </c>
      <c r="G45" s="58">
        <f>(F45/N45)</f>
        <v>0.23076923076923078</v>
      </c>
      <c r="H45" s="56">
        <f>SUM(E3:E40)</f>
        <v>2</v>
      </c>
      <c r="I45" s="57">
        <f>(H45/N45)</f>
        <v>0.15384615384615385</v>
      </c>
      <c r="J45" s="36">
        <f>SUM(F3:F40)</f>
        <v>2</v>
      </c>
      <c r="K45" s="57">
        <f>(J45/N45)</f>
        <v>0.15384615384615385</v>
      </c>
      <c r="L45" s="36">
        <f>SUM(G3:G40)</f>
        <v>1</v>
      </c>
      <c r="M45" s="58">
        <f>(L45/N45)</f>
        <v>0.07692307692307693</v>
      </c>
      <c r="N45" s="60">
        <f>SUM(H3:H40)</f>
        <v>13</v>
      </c>
    </row>
    <row r="46" ht="13.5" thickTop="1"/>
    <row r="47" ht="12.75">
      <c r="A47" s="61"/>
    </row>
    <row r="48" ht="12.75">
      <c r="A48" s="10"/>
    </row>
    <row r="49" ht="12.75">
      <c r="A49" s="10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1">
      <selection activeCell="A37" sqref="A37:IV4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Sueca</v>
      </c>
      <c r="B3" s="32">
        <f>'Gols encaixats'!B3</f>
        <v>0</v>
      </c>
      <c r="C3" s="32">
        <f>'Gols encaixats'!C3</f>
        <v>1</v>
      </c>
      <c r="D3" s="32">
        <f>'Gols encaixats'!D3</f>
        <v>0</v>
      </c>
      <c r="E3" s="32">
        <f>'Gols encaixats'!E3</f>
        <v>0</v>
      </c>
      <c r="F3" s="32">
        <f>'Gols encaixats'!F3</f>
        <v>0</v>
      </c>
      <c r="G3" s="32">
        <f>'Gols encaixats'!G3</f>
        <v>0</v>
      </c>
      <c r="H3" s="11">
        <f aca="true" t="shared" si="0" ref="H3:H41">SUM(B3:G3)</f>
        <v>1</v>
      </c>
    </row>
    <row r="4" spans="1:8" ht="12.75">
      <c r="A4" s="67"/>
      <c r="B4" s="32"/>
      <c r="C4" s="32"/>
      <c r="D4" s="32"/>
      <c r="E4" s="32"/>
      <c r="F4" s="32"/>
      <c r="G4" s="32"/>
      <c r="H4" s="11"/>
    </row>
    <row r="5" spans="1:8" ht="12.75">
      <c r="A5" s="68" t="str">
        <f>'U.E. ALZIRA'!Z3</f>
        <v>Paiporta</v>
      </c>
      <c r="B5" s="32">
        <f>'Gols encaixats'!B5</f>
        <v>0</v>
      </c>
      <c r="C5" s="32">
        <f>'Gols encaixats'!C5</f>
        <v>0</v>
      </c>
      <c r="D5" s="32">
        <f>'Gols encaixats'!D5</f>
        <v>0</v>
      </c>
      <c r="E5" s="32">
        <f>'Gols encaixats'!E5</f>
        <v>0</v>
      </c>
      <c r="F5" s="32">
        <f>'Gols encaixats'!F5</f>
        <v>0</v>
      </c>
      <c r="G5" s="32">
        <f>'Gols encaixats'!G5</f>
        <v>0</v>
      </c>
      <c r="H5" s="11">
        <f t="shared" si="0"/>
        <v>0</v>
      </c>
    </row>
    <row r="6" spans="1:8" ht="12.75">
      <c r="A6" s="68"/>
      <c r="B6" s="32"/>
      <c r="C6" s="32"/>
      <c r="D6" s="32"/>
      <c r="E6" s="32"/>
      <c r="F6" s="32"/>
      <c r="G6" s="32"/>
      <c r="H6" s="11"/>
    </row>
    <row r="7" spans="1:8" ht="12.75">
      <c r="A7" s="68"/>
      <c r="B7" s="32"/>
      <c r="C7" s="32"/>
      <c r="D7" s="32"/>
      <c r="E7" s="32"/>
      <c r="F7" s="32"/>
      <c r="G7" s="32"/>
      <c r="H7" s="11"/>
    </row>
    <row r="8" spans="1:8" ht="12.75">
      <c r="A8" s="68" t="str">
        <f>'U.E. ALZIRA'!AC3</f>
        <v>Sedaví</v>
      </c>
      <c r="B8" s="32">
        <f>'Gols encaixats'!B8</f>
        <v>0</v>
      </c>
      <c r="C8" s="32">
        <f>'Gols encaixats'!C8</f>
        <v>0</v>
      </c>
      <c r="D8" s="32">
        <f>'Gols encaixats'!D8</f>
        <v>0</v>
      </c>
      <c r="E8" s="32">
        <f>'Gols encaixats'!E8</f>
        <v>0</v>
      </c>
      <c r="F8" s="32">
        <f>'Gols encaixats'!F8</f>
        <v>0</v>
      </c>
      <c r="G8" s="32">
        <f>'Gols encaixats'!G8</f>
        <v>0</v>
      </c>
      <c r="H8" s="11">
        <f t="shared" si="0"/>
        <v>0</v>
      </c>
    </row>
    <row r="9" spans="1:8" ht="12.75">
      <c r="A9" s="68"/>
      <c r="B9" s="32"/>
      <c r="C9" s="32"/>
      <c r="D9" s="32"/>
      <c r="E9" s="32"/>
      <c r="F9" s="32"/>
      <c r="G9" s="32"/>
      <c r="H9" s="11"/>
    </row>
    <row r="10" spans="1:8" ht="12.75">
      <c r="A10" s="68" t="str">
        <f>'U.E. ALZIRA'!AE3</f>
        <v>Silla</v>
      </c>
      <c r="B10" s="32">
        <f>'Gols encaixats'!B10</f>
        <v>0</v>
      </c>
      <c r="C10" s="32">
        <f>'Gols encaixats'!C10</f>
        <v>1</v>
      </c>
      <c r="D10" s="32">
        <f>'Gols encaixats'!D10</f>
        <v>0</v>
      </c>
      <c r="E10" s="32">
        <f>'Gols encaixats'!E10</f>
        <v>0</v>
      </c>
      <c r="F10" s="32">
        <f>'Gols encaixats'!F10</f>
        <v>0</v>
      </c>
      <c r="G10" s="32">
        <f>'Gols encaixats'!G10</f>
        <v>0</v>
      </c>
      <c r="H10" s="11">
        <f t="shared" si="0"/>
        <v>1</v>
      </c>
    </row>
    <row r="11" spans="1:8" ht="12.75">
      <c r="A11" s="68"/>
      <c r="B11" s="32"/>
      <c r="C11" s="32"/>
      <c r="D11" s="32"/>
      <c r="E11" s="32"/>
      <c r="F11" s="32"/>
      <c r="G11" s="32"/>
      <c r="H11" s="11"/>
    </row>
    <row r="12" spans="1:8" ht="12.75">
      <c r="A12" s="68" t="str">
        <f>'U.E. ALZIRA'!AG3</f>
        <v>Discóbolo</v>
      </c>
      <c r="B12" s="32">
        <f>'Gols encaixats'!B12</f>
        <v>0</v>
      </c>
      <c r="C12" s="32">
        <f>'Gols encaixats'!C12</f>
        <v>0</v>
      </c>
      <c r="D12" s="32">
        <f>'Gols encaixats'!D12</f>
        <v>0</v>
      </c>
      <c r="E12" s="32">
        <f>'Gols encaixats'!E12</f>
        <v>0</v>
      </c>
      <c r="F12" s="32">
        <f>'Gols encaixats'!F12</f>
        <v>0</v>
      </c>
      <c r="G12" s="32">
        <f>'Gols encaixats'!G12</f>
        <v>0</v>
      </c>
      <c r="H12" s="11">
        <f t="shared" si="0"/>
        <v>0</v>
      </c>
    </row>
    <row r="13" spans="1:8" ht="12.75">
      <c r="A13" s="68"/>
      <c r="B13" s="32"/>
      <c r="C13" s="32"/>
      <c r="D13" s="32"/>
      <c r="E13" s="32"/>
      <c r="F13" s="32"/>
      <c r="G13" s="32"/>
      <c r="H13" s="11"/>
    </row>
    <row r="14" spans="1:8" ht="12.75">
      <c r="A14" s="68" t="str">
        <f>'U.E. ALZIRA'!AI3</f>
        <v>Enguera</v>
      </c>
      <c r="B14" s="32">
        <f>'Gols encaixats'!B14</f>
        <v>0</v>
      </c>
      <c r="C14" s="32">
        <f>'Gols encaixats'!C14</f>
        <v>0</v>
      </c>
      <c r="D14" s="32">
        <f>'Gols encaixats'!D14</f>
        <v>0</v>
      </c>
      <c r="E14" s="32">
        <f>'Gols encaixats'!E14</f>
        <v>0</v>
      </c>
      <c r="F14" s="32">
        <f>'Gols encaixats'!F14</f>
        <v>0</v>
      </c>
      <c r="G14" s="32">
        <f>'Gols encaixats'!G14</f>
        <v>0</v>
      </c>
      <c r="H14" s="11">
        <f t="shared" si="0"/>
        <v>0</v>
      </c>
    </row>
    <row r="15" spans="1:8" ht="12.75">
      <c r="A15" s="68"/>
      <c r="B15" s="32"/>
      <c r="C15" s="32"/>
      <c r="D15" s="32"/>
      <c r="E15" s="32"/>
      <c r="F15" s="32"/>
      <c r="G15" s="32"/>
      <c r="H15" s="11"/>
    </row>
    <row r="16" spans="1:8" ht="12.75">
      <c r="A16" s="68" t="str">
        <f>'U.E. ALZIRA'!AK3</f>
        <v>Guadassuar</v>
      </c>
      <c r="B16" s="32">
        <f>'Gols encaixats'!B16</f>
        <v>0</v>
      </c>
      <c r="C16" s="32">
        <f>'Gols encaixats'!C16</f>
        <v>0</v>
      </c>
      <c r="D16" s="32">
        <f>'Gols encaixats'!D16</f>
        <v>0</v>
      </c>
      <c r="E16" s="32">
        <f>'Gols encaixats'!E16</f>
        <v>0</v>
      </c>
      <c r="F16" s="32">
        <f>'Gols encaixats'!F16</f>
        <v>0</v>
      </c>
      <c r="G16" s="32">
        <f>'Gols encaixats'!G16</f>
        <v>0</v>
      </c>
      <c r="H16" s="11">
        <f t="shared" si="0"/>
        <v>0</v>
      </c>
    </row>
    <row r="17" spans="1:8" ht="12.75">
      <c r="A17" s="68"/>
      <c r="B17" s="32"/>
      <c r="C17" s="32"/>
      <c r="D17" s="32"/>
      <c r="E17" s="32"/>
      <c r="F17" s="32"/>
      <c r="G17" s="32"/>
      <c r="H17" s="11"/>
    </row>
    <row r="18" spans="1:8" ht="12.75">
      <c r="A18" s="68" t="str">
        <f>'U.E. ALZIRA'!AM3</f>
        <v>Alberic</v>
      </c>
      <c r="B18" s="32">
        <f>'Gols encaixats'!B18</f>
        <v>0</v>
      </c>
      <c r="C18" s="32">
        <f>'Gols encaixats'!C18</f>
        <v>0</v>
      </c>
      <c r="D18" s="32">
        <f>'Gols encaixats'!D18</f>
        <v>0</v>
      </c>
      <c r="E18" s="32">
        <f>'Gols encaixats'!E18</f>
        <v>0</v>
      </c>
      <c r="F18" s="32">
        <f>'Gols encaixats'!F18</f>
        <v>0</v>
      </c>
      <c r="G18" s="32">
        <f>'Gols encaixats'!G18</f>
        <v>0</v>
      </c>
      <c r="H18" s="11">
        <f t="shared" si="0"/>
        <v>0</v>
      </c>
    </row>
    <row r="19" spans="1:8" ht="12.75">
      <c r="A19" s="68"/>
      <c r="B19" s="32"/>
      <c r="C19" s="32"/>
      <c r="D19" s="32"/>
      <c r="E19" s="32"/>
      <c r="F19" s="32"/>
      <c r="G19" s="32"/>
      <c r="H19" s="11"/>
    </row>
    <row r="20" spans="1:8" ht="12.75">
      <c r="A20" s="68"/>
      <c r="B20" s="32"/>
      <c r="C20" s="32"/>
      <c r="D20" s="32"/>
      <c r="E20" s="32"/>
      <c r="F20" s="32"/>
      <c r="G20" s="32"/>
      <c r="H20" s="11"/>
    </row>
    <row r="21" spans="1:8" ht="12.75">
      <c r="A21" s="68" t="str">
        <f>'U.E. ALZIRA'!AP3</f>
        <v>Parreta</v>
      </c>
      <c r="B21" s="32">
        <f>'Gols encaixats'!B21</f>
        <v>0</v>
      </c>
      <c r="C21" s="32">
        <f>'Gols encaixats'!C21</f>
        <v>0</v>
      </c>
      <c r="D21" s="32">
        <f>'Gols encaixats'!D21</f>
        <v>0</v>
      </c>
      <c r="E21" s="32">
        <f>'Gols encaixats'!E21</f>
        <v>0</v>
      </c>
      <c r="F21" s="32">
        <f>'Gols encaixats'!F21</f>
        <v>0</v>
      </c>
      <c r="G21" s="32">
        <f>'Gols encaixats'!G21</f>
        <v>0</v>
      </c>
      <c r="H21" s="11">
        <f t="shared" si="0"/>
        <v>0</v>
      </c>
    </row>
    <row r="22" spans="1:8" ht="12.75">
      <c r="A22" s="68"/>
      <c r="B22" s="32"/>
      <c r="C22" s="32"/>
      <c r="D22" s="32"/>
      <c r="E22" s="32"/>
      <c r="F22" s="32"/>
      <c r="G22" s="32"/>
      <c r="H22" s="11"/>
    </row>
    <row r="23" spans="1:8" ht="12.75">
      <c r="A23" s="68" t="str">
        <f>'U.E. ALZIRA'!AR3</f>
        <v>Torrent</v>
      </c>
      <c r="B23" s="32">
        <f>'Gols encaixats'!B23</f>
        <v>0</v>
      </c>
      <c r="C23" s="32">
        <f>'Gols encaixats'!C23</f>
        <v>0</v>
      </c>
      <c r="D23" s="32">
        <f>'Gols encaixats'!D23</f>
        <v>0</v>
      </c>
      <c r="E23" s="32">
        <f>'Gols encaixats'!E23</f>
        <v>0</v>
      </c>
      <c r="F23" s="32">
        <f>'Gols encaixats'!F23</f>
        <v>0</v>
      </c>
      <c r="G23" s="32">
        <f>'Gols encaixats'!G23</f>
        <v>1</v>
      </c>
      <c r="H23" s="11">
        <f t="shared" si="0"/>
        <v>1</v>
      </c>
    </row>
    <row r="24" spans="1:8" ht="12.75">
      <c r="A24" s="68" t="str">
        <f>'U.E. ALZIRA'!AS3</f>
        <v>B. Llum</v>
      </c>
      <c r="B24" s="32">
        <f>'Gols encaixats'!B24</f>
        <v>1</v>
      </c>
      <c r="C24" s="32">
        <f>'Gols encaixats'!C24</f>
        <v>0</v>
      </c>
      <c r="D24" s="32">
        <f>'Gols encaixats'!D24</f>
        <v>1</v>
      </c>
      <c r="E24" s="32">
        <f>'Gols encaixats'!E24</f>
        <v>1</v>
      </c>
      <c r="F24" s="32">
        <f>'Gols encaixats'!F24</f>
        <v>0</v>
      </c>
      <c r="G24" s="32">
        <f>'Gols encaixats'!G24</f>
        <v>0</v>
      </c>
      <c r="H24" s="11">
        <f t="shared" si="0"/>
        <v>3</v>
      </c>
    </row>
    <row r="25" spans="1:8" ht="12.75">
      <c r="A25" s="68"/>
      <c r="B25" s="32"/>
      <c r="C25" s="32"/>
      <c r="D25" s="32"/>
      <c r="E25" s="32"/>
      <c r="F25" s="32"/>
      <c r="G25" s="32"/>
      <c r="H25" s="11"/>
    </row>
    <row r="26" spans="1:8" ht="12.75">
      <c r="A26" s="68" t="str">
        <f>'U.E. ALZIRA'!AU3</f>
        <v>Pobla Llarga</v>
      </c>
      <c r="B26" s="32">
        <f>'Gols encaixats'!B26</f>
        <v>0</v>
      </c>
      <c r="C26" s="32">
        <f>'Gols encaixats'!C26</f>
        <v>0</v>
      </c>
      <c r="D26" s="32">
        <f>'Gols encaixats'!D26</f>
        <v>1</v>
      </c>
      <c r="E26" s="32">
        <f>'Gols encaixats'!E26</f>
        <v>1</v>
      </c>
      <c r="F26" s="32">
        <f>'Gols encaixats'!F26</f>
        <v>0</v>
      </c>
      <c r="G26" s="32">
        <f>'Gols encaixats'!G26</f>
        <v>0</v>
      </c>
      <c r="H26" s="11">
        <f t="shared" si="0"/>
        <v>2</v>
      </c>
    </row>
    <row r="27" spans="1:8" ht="12.75">
      <c r="A27" s="68"/>
      <c r="B27" s="32"/>
      <c r="C27" s="32"/>
      <c r="D27" s="32"/>
      <c r="E27" s="32"/>
      <c r="F27" s="32"/>
      <c r="G27" s="32"/>
      <c r="H27" s="11"/>
    </row>
    <row r="28" spans="1:8" ht="12.75">
      <c r="A28" s="68" t="str">
        <f>'U.E. ALZIRA'!AW3</f>
        <v>Tavernes</v>
      </c>
      <c r="B28" s="32">
        <f>'Gols encaixats'!B28</f>
        <v>0</v>
      </c>
      <c r="C28" s="32">
        <f>'Gols encaixats'!C28</f>
        <v>1</v>
      </c>
      <c r="D28" s="32">
        <f>'Gols encaixats'!D28</f>
        <v>0</v>
      </c>
      <c r="E28" s="32">
        <f>'Gols encaixats'!E28</f>
        <v>0</v>
      </c>
      <c r="F28" s="32">
        <f>'Gols encaixats'!F28</f>
        <v>0</v>
      </c>
      <c r="G28" s="32">
        <f>'Gols encaixats'!G28</f>
        <v>0</v>
      </c>
      <c r="H28" s="11">
        <f t="shared" si="0"/>
        <v>1</v>
      </c>
    </row>
    <row r="29" spans="1:8" ht="12.75">
      <c r="A29" s="68"/>
      <c r="B29" s="32"/>
      <c r="C29" s="32"/>
      <c r="D29" s="32"/>
      <c r="E29" s="32"/>
      <c r="F29" s="32"/>
      <c r="G29" s="32"/>
      <c r="H29" s="11"/>
    </row>
    <row r="30" spans="1:8" ht="12.75">
      <c r="A30" s="68" t="str">
        <f>'U.E. ALZIRA'!AY3</f>
        <v>Benifaió</v>
      </c>
      <c r="B30" s="32">
        <f>'Gols encaixats'!B30</f>
        <v>0</v>
      </c>
      <c r="C30" s="32">
        <f>'Gols encaixats'!C30</f>
        <v>0</v>
      </c>
      <c r="D30" s="32">
        <f>'Gols encaixats'!D30</f>
        <v>0</v>
      </c>
      <c r="E30" s="32">
        <f>'Gols encaixats'!E30</f>
        <v>0</v>
      </c>
      <c r="F30" s="32">
        <f>'Gols encaixats'!F30</f>
        <v>0</v>
      </c>
      <c r="G30" s="32">
        <f>'Gols encaixats'!G30</f>
        <v>0</v>
      </c>
      <c r="H30" s="11">
        <f t="shared" si="0"/>
        <v>0</v>
      </c>
    </row>
    <row r="31" spans="1:8" ht="12.75">
      <c r="A31" s="68"/>
      <c r="B31" s="32"/>
      <c r="C31" s="32"/>
      <c r="D31" s="32"/>
      <c r="E31" s="32"/>
      <c r="F31" s="32"/>
      <c r="G31" s="32"/>
      <c r="H31" s="11"/>
    </row>
    <row r="32" spans="1:8" ht="12.75">
      <c r="A32" s="68" t="str">
        <f>'U.E. ALZIRA'!BA3</f>
        <v>Carcaixent</v>
      </c>
      <c r="B32" s="32">
        <f>'Gols encaixats'!B32</f>
        <v>0</v>
      </c>
      <c r="C32" s="32">
        <f>'Gols encaixats'!C32</f>
        <v>0</v>
      </c>
      <c r="D32" s="32">
        <f>'Gols encaixats'!D32</f>
        <v>0</v>
      </c>
      <c r="E32" s="32">
        <f>'Gols encaixats'!E32</f>
        <v>0</v>
      </c>
      <c r="F32" s="32">
        <f>'Gols encaixats'!F32</f>
        <v>0</v>
      </c>
      <c r="G32" s="32">
        <f>'Gols encaixats'!G32</f>
        <v>0</v>
      </c>
      <c r="H32" s="11">
        <f t="shared" si="0"/>
        <v>0</v>
      </c>
    </row>
    <row r="33" spans="1:8" ht="12.75">
      <c r="A33" s="68"/>
      <c r="B33" s="32"/>
      <c r="C33" s="32"/>
      <c r="D33" s="32"/>
      <c r="E33" s="32"/>
      <c r="F33" s="32"/>
      <c r="G33" s="32"/>
      <c r="H33" s="11"/>
    </row>
    <row r="34" spans="1:8" ht="12.75">
      <c r="A34" s="68" t="str">
        <f>'U.E. ALZIRA'!BC3</f>
        <v>Olímpic Xàtiva</v>
      </c>
      <c r="B34" s="32">
        <f>'Gols encaixats'!B34</f>
        <v>0</v>
      </c>
      <c r="C34" s="32">
        <f>'Gols encaixats'!C34</f>
        <v>0</v>
      </c>
      <c r="D34" s="32">
        <f>'Gols encaixats'!D34</f>
        <v>1</v>
      </c>
      <c r="E34" s="32">
        <f>'Gols encaixats'!E34</f>
        <v>0</v>
      </c>
      <c r="F34" s="32">
        <f>'Gols encaixats'!F34</f>
        <v>1</v>
      </c>
      <c r="G34" s="32">
        <f>'Gols encaixats'!G34</f>
        <v>0</v>
      </c>
      <c r="H34" s="11">
        <f t="shared" si="0"/>
        <v>2</v>
      </c>
    </row>
    <row r="35" spans="1:8" ht="12.75">
      <c r="A35" s="68"/>
      <c r="B35" s="32"/>
      <c r="C35" s="32"/>
      <c r="D35" s="32"/>
      <c r="E35" s="32"/>
      <c r="F35" s="32"/>
      <c r="G35" s="32"/>
      <c r="H35" s="11"/>
    </row>
    <row r="36" spans="1:8" ht="13.5" thickBot="1">
      <c r="A36" s="68" t="str">
        <f>'U.E. ALZIRA'!BE3</f>
        <v>Canals</v>
      </c>
      <c r="B36" s="32">
        <f>'Gols encaixats'!B36</f>
        <v>1</v>
      </c>
      <c r="C36" s="32">
        <f>'Gols encaixats'!C36</f>
        <v>0</v>
      </c>
      <c r="D36" s="32">
        <f>'Gols encaixats'!D36</f>
        <v>0</v>
      </c>
      <c r="E36" s="32">
        <f>'Gols encaixats'!E36</f>
        <v>1</v>
      </c>
      <c r="F36" s="32">
        <f>'Gols encaixats'!F36</f>
        <v>1</v>
      </c>
      <c r="G36" s="32">
        <f>'Gols encaixats'!G36</f>
        <v>0</v>
      </c>
      <c r="H36" s="11">
        <f t="shared" si="0"/>
        <v>3</v>
      </c>
    </row>
    <row r="37" spans="1:8" ht="12.75" hidden="1">
      <c r="A37" s="68" t="e">
        <f>'U.E. ALZIRA'!#REF!</f>
        <v>#REF!</v>
      </c>
      <c r="B37" s="32">
        <f>'Gols encaixats'!B37</f>
        <v>0</v>
      </c>
      <c r="C37" s="32">
        <f>'Gols encaixats'!C37</f>
        <v>0</v>
      </c>
      <c r="D37" s="32">
        <f>'Gols encaixats'!D37</f>
        <v>0</v>
      </c>
      <c r="E37" s="32">
        <f>'Gols encaixats'!E37</f>
        <v>0</v>
      </c>
      <c r="F37" s="32">
        <f>'Gols encaixats'!F37</f>
        <v>0</v>
      </c>
      <c r="G37" s="32">
        <f>'Gols encaixats'!G37</f>
        <v>0</v>
      </c>
      <c r="H37" s="11">
        <f t="shared" si="0"/>
        <v>0</v>
      </c>
    </row>
    <row r="38" spans="1:8" ht="12.75" hidden="1">
      <c r="A38" s="68" t="e">
        <f>'U.E. ALZIRA'!#REF!</f>
        <v>#REF!</v>
      </c>
      <c r="B38" s="32">
        <f>'Gols encaixats'!B38</f>
        <v>0</v>
      </c>
      <c r="C38" s="32">
        <f>'Gols encaixats'!C38</f>
        <v>0</v>
      </c>
      <c r="D38" s="32">
        <f>'Gols encaixats'!D38</f>
        <v>0</v>
      </c>
      <c r="E38" s="32">
        <f>'Gols encaixats'!E38</f>
        <v>0</v>
      </c>
      <c r="F38" s="32">
        <f>'Gols encaixats'!F38</f>
        <v>0</v>
      </c>
      <c r="G38" s="32">
        <f>'Gols encaixats'!G38</f>
        <v>0</v>
      </c>
      <c r="H38" s="11">
        <f t="shared" si="0"/>
        <v>0</v>
      </c>
    </row>
    <row r="39" spans="1:8" ht="12.75" hidden="1">
      <c r="A39" s="68" t="e">
        <f>'U.E. ALZIRA'!#REF!</f>
        <v>#REF!</v>
      </c>
      <c r="B39" s="32">
        <f>'Gols encaixats'!B39</f>
        <v>0</v>
      </c>
      <c r="C39" s="32">
        <f>'Gols encaixats'!C39</f>
        <v>0</v>
      </c>
      <c r="D39" s="32">
        <f>'Gols encaixats'!D39</f>
        <v>0</v>
      </c>
      <c r="E39" s="32">
        <f>'Gols encaixats'!E39</f>
        <v>0</v>
      </c>
      <c r="F39" s="32">
        <f>'Gols encaixats'!F39</f>
        <v>0</v>
      </c>
      <c r="G39" s="32">
        <f>'Gols encaixats'!G39</f>
        <v>0</v>
      </c>
      <c r="H39" s="11">
        <f t="shared" si="0"/>
        <v>0</v>
      </c>
    </row>
    <row r="40" spans="1:8" ht="12.75" hidden="1">
      <c r="A40" s="68" t="e">
        <f>'U.E. ALZIRA'!#REF!</f>
        <v>#REF!</v>
      </c>
      <c r="B40" s="32">
        <f>'Gols encaixats'!B40</f>
        <v>0</v>
      </c>
      <c r="C40" s="32">
        <f>'Gols encaixats'!C40</f>
        <v>0</v>
      </c>
      <c r="D40" s="32">
        <f>'Gols encaixats'!D40</f>
        <v>0</v>
      </c>
      <c r="E40" s="32">
        <f>'Gols encaixats'!E40</f>
        <v>0</v>
      </c>
      <c r="F40" s="32">
        <f>'Gols encaixats'!F40</f>
        <v>0</v>
      </c>
      <c r="G40" s="32">
        <f>'Gols encaixats'!G40</f>
        <v>0</v>
      </c>
      <c r="H40" s="11">
        <f t="shared" si="0"/>
        <v>0</v>
      </c>
    </row>
    <row r="41" spans="1:8" ht="12.75" hidden="1">
      <c r="A41" s="123" t="e">
        <f>'U.E. ALZIRA'!#REF!</f>
        <v>#REF!</v>
      </c>
      <c r="B41" s="32">
        <f>'Gols encaixats'!B41</f>
        <v>0</v>
      </c>
      <c r="C41" s="32">
        <f>'Gols encaixats'!C41</f>
        <v>0</v>
      </c>
      <c r="D41" s="32">
        <f>'Gols encaixats'!D41</f>
        <v>0</v>
      </c>
      <c r="E41" s="32">
        <f>'Gols encaixats'!E41</f>
        <v>0</v>
      </c>
      <c r="F41" s="32">
        <f>'Gols encaixats'!F41</f>
        <v>0</v>
      </c>
      <c r="G41" s="32">
        <f>'Gols encaixats'!G41</f>
        <v>0</v>
      </c>
      <c r="H41" s="11">
        <f t="shared" si="0"/>
        <v>0</v>
      </c>
    </row>
    <row r="42" spans="1:8" ht="13.5" hidden="1" thickBot="1">
      <c r="A42" s="123" t="e">
        <f>'U.E. ALZIRA'!#REF!</f>
        <v>#REF!</v>
      </c>
      <c r="B42" s="32">
        <f>'Gols encaixats'!B42</f>
        <v>0</v>
      </c>
      <c r="C42" s="32">
        <f>'Gols encaixats'!C42</f>
        <v>0</v>
      </c>
      <c r="D42" s="32">
        <f>'Gols encaixats'!D42</f>
        <v>0</v>
      </c>
      <c r="E42" s="32">
        <f>'Gols encaixats'!E42</f>
        <v>0</v>
      </c>
      <c r="F42" s="32">
        <f>'Gols encaixats'!F42</f>
        <v>0</v>
      </c>
      <c r="G42" s="32">
        <f>'Gols encaixats'!G42</f>
        <v>0</v>
      </c>
      <c r="H42" s="11">
        <f>SUM(B42:G42)</f>
        <v>0</v>
      </c>
    </row>
    <row r="43" spans="1:14" ht="14.25" thickBot="1" thickTop="1">
      <c r="A43" s="40" t="s">
        <v>38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2</v>
      </c>
      <c r="C45" s="57">
        <f>(B45/N45)</f>
        <v>0.14285714285714285</v>
      </c>
      <c r="D45" s="36">
        <f>SUM(C3:C40)</f>
        <v>3</v>
      </c>
      <c r="E45" s="57">
        <f>(D45/N45)</f>
        <v>0.21428571428571427</v>
      </c>
      <c r="F45" s="36">
        <f>SUM(D3:D40)</f>
        <v>3</v>
      </c>
      <c r="G45" s="58">
        <f>(F45/N45)</f>
        <v>0.21428571428571427</v>
      </c>
      <c r="H45" s="56">
        <f>SUM(E3:E40)</f>
        <v>3</v>
      </c>
      <c r="I45" s="57">
        <f>(H45/N45)</f>
        <v>0.21428571428571427</v>
      </c>
      <c r="J45" s="36">
        <f>SUM(F3:F40)</f>
        <v>2</v>
      </c>
      <c r="K45" s="57">
        <f>(J45/N45)</f>
        <v>0.14285714285714285</v>
      </c>
      <c r="L45" s="36">
        <f>SUM(G3:G40)</f>
        <v>1</v>
      </c>
      <c r="M45" s="58">
        <f>(L45/N45)</f>
        <v>0.07142857142857142</v>
      </c>
      <c r="N45" s="60">
        <f>SUM(H3:H40)</f>
        <v>14</v>
      </c>
    </row>
    <row r="46" ht="13.5" thickTop="1"/>
    <row r="47" spans="1:14" s="62" customFormat="1" ht="12.75">
      <c r="A47" s="61"/>
      <c r="B47" s="39"/>
      <c r="D47" s="39"/>
      <c r="F47" s="39"/>
      <c r="H47" s="39"/>
      <c r="J47" s="39"/>
      <c r="L47" s="39"/>
      <c r="M47" s="13"/>
      <c r="N47" s="63"/>
    </row>
    <row r="48" spans="1:13" s="62" customFormat="1" ht="12.75">
      <c r="A48" s="10"/>
      <c r="B48" s="14"/>
      <c r="D48" s="14"/>
      <c r="F48" s="14"/>
      <c r="H48" s="14"/>
      <c r="J48" s="14"/>
      <c r="L48" s="14"/>
      <c r="M48" s="13"/>
    </row>
    <row r="49" spans="1:14" s="62" customFormat="1" ht="12.75">
      <c r="A49" s="10"/>
      <c r="B49" s="13"/>
      <c r="C49" s="64"/>
      <c r="D49" s="13"/>
      <c r="E49" s="64"/>
      <c r="F49" s="13"/>
      <c r="G49" s="64"/>
      <c r="H49" s="13"/>
      <c r="I49" s="64"/>
      <c r="J49" s="13"/>
      <c r="K49" s="64"/>
      <c r="L49" s="13"/>
      <c r="M49" s="64"/>
      <c r="N49" s="10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selection activeCell="AH2" sqref="AH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</cols>
  <sheetData>
    <row r="1" spans="2:39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</row>
    <row r="2" spans="1:35" ht="12.75">
      <c r="A2" t="s">
        <v>33</v>
      </c>
      <c r="B2" s="1">
        <v>5</v>
      </c>
      <c r="C2" s="1">
        <v>2</v>
      </c>
      <c r="D2" s="1">
        <v>1</v>
      </c>
      <c r="E2" s="1">
        <v>2</v>
      </c>
      <c r="F2" s="1">
        <v>5</v>
      </c>
      <c r="G2" s="1">
        <v>5</v>
      </c>
      <c r="H2" s="1">
        <v>6</v>
      </c>
      <c r="I2" s="1">
        <v>6</v>
      </c>
      <c r="J2" s="1">
        <v>5</v>
      </c>
      <c r="K2" s="1">
        <v>5</v>
      </c>
      <c r="L2" s="1">
        <v>5</v>
      </c>
      <c r="M2" s="1">
        <v>4</v>
      </c>
      <c r="N2" s="1">
        <v>4</v>
      </c>
      <c r="O2" s="1">
        <v>5</v>
      </c>
      <c r="P2" s="1">
        <v>4</v>
      </c>
      <c r="Q2" s="1">
        <v>5</v>
      </c>
      <c r="R2" s="1">
        <v>3</v>
      </c>
      <c r="S2" s="1">
        <v>5</v>
      </c>
      <c r="T2" s="1">
        <v>4</v>
      </c>
      <c r="U2" s="1">
        <v>4</v>
      </c>
      <c r="V2" s="1">
        <v>5</v>
      </c>
      <c r="W2" s="1">
        <v>6</v>
      </c>
      <c r="X2" s="1">
        <v>6</v>
      </c>
      <c r="Y2" s="1">
        <v>6</v>
      </c>
      <c r="Z2" s="1">
        <v>5</v>
      </c>
      <c r="AA2" s="1">
        <v>5</v>
      </c>
      <c r="AB2" s="1">
        <v>4</v>
      </c>
      <c r="AC2" s="1">
        <v>4</v>
      </c>
      <c r="AD2" s="1">
        <v>5</v>
      </c>
      <c r="AE2" s="1">
        <v>5</v>
      </c>
      <c r="AF2" s="1">
        <v>5</v>
      </c>
      <c r="AG2" s="1">
        <v>5</v>
      </c>
      <c r="AH2" s="1">
        <v>5</v>
      </c>
      <c r="AI2" s="1">
        <v>6</v>
      </c>
    </row>
    <row r="4" ht="12.75">
      <c r="A4" t="s">
        <v>56</v>
      </c>
    </row>
    <row r="5" ht="12.75">
      <c r="A5" t="s">
        <v>57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2005-04-26T10:51:02Z</cp:lastPrinted>
  <dcterms:created xsi:type="dcterms:W3CDTF">1998-08-31T09:37:34Z</dcterms:created>
  <dcterms:modified xsi:type="dcterms:W3CDTF">2020-05-30T17:46:08Z</dcterms:modified>
  <cp:category/>
  <cp:version/>
  <cp:contentType/>
  <cp:contentStatus/>
</cp:coreProperties>
</file>